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370" windowHeight="1185" activeTab="0"/>
  </bookViews>
  <sheets>
    <sheet name="Rekapitulace stavby" sheetId="1" r:id="rId1"/>
    <sheet name="1 - SO 101.1 Místní komun..." sheetId="2" r:id="rId2"/>
    <sheet name="2 - SO 401 Veřejné osvětl..." sheetId="3" r:id="rId3"/>
    <sheet name="3 - SO 101.2 Místní komun..." sheetId="4" r:id="rId4"/>
    <sheet name="4 - SO 101.3 Místní komun..." sheetId="5" r:id="rId5"/>
    <sheet name="Pokyny pro vyplnění" sheetId="6" r:id="rId6"/>
  </sheets>
  <definedNames>
    <definedName name="_xlnm._FilterDatabase" localSheetId="1" hidden="1">'1 - SO 101.1 Místní komun...'!$C$86:$K$378</definedName>
    <definedName name="_xlnm._FilterDatabase" localSheetId="2" hidden="1">'2 - SO 401 Veřejné osvětl...'!$C$80:$K$129</definedName>
    <definedName name="_xlnm._FilterDatabase" localSheetId="3" hidden="1">'3 - SO 101.2 Místní komun...'!$C$84:$K$210</definedName>
    <definedName name="_xlnm._FilterDatabase" localSheetId="4" hidden="1">'4 - SO 101.3 Místní komun...'!$C$75:$K$84</definedName>
    <definedName name="_xlnm.Print_Area" localSheetId="1">'1 - SO 101.1 Místní komun...'!$C$4:$J$36,'1 - SO 101.1 Místní komun...'!$C$42:$J$68,'1 - SO 101.1 Místní komun...'!$C$74:$K$378</definedName>
    <definedName name="_xlnm.Print_Area" localSheetId="2">'2 - SO 401 Veřejné osvětl...'!$C$4:$J$36,'2 - SO 401 Veřejné osvětl...'!$C$42:$J$62,'2 - SO 401 Veřejné osvětl...'!$C$68:$K$129</definedName>
    <definedName name="_xlnm.Print_Area" localSheetId="3">'3 - SO 101.2 Místní komun...'!$C$4:$J$36,'3 - SO 101.2 Místní komun...'!$C$42:$J$66,'3 - SO 101.2 Místní komun...'!$C$72:$K$210</definedName>
    <definedName name="_xlnm.Print_Area" localSheetId="4">'4 - SO 101.3 Místní komun...'!$C$4:$J$36,'4 - SO 101.3 Místní komun...'!$C$42:$J$57,'4 - SO 101.3 Místní komun...'!$C$63:$K$84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'1 - SO 101.1 Místní komun...'!$86:$86</definedName>
    <definedName name="_xlnm.Print_Titles" localSheetId="2">'2 - SO 401 Veřejné osvětl...'!$80:$80</definedName>
    <definedName name="_xlnm.Print_Titles" localSheetId="3">'3 - SO 101.2 Místní komun...'!$84:$84</definedName>
    <definedName name="_xlnm.Print_Titles" localSheetId="4">'4 - SO 101.3 Místní komun...'!$75:$75</definedName>
  </definedNames>
  <calcPr calcId="145621"/>
</workbook>
</file>

<file path=xl/sharedStrings.xml><?xml version="1.0" encoding="utf-8"?>
<sst xmlns="http://schemas.openxmlformats.org/spreadsheetml/2006/main" count="6504" uniqueCount="1106">
  <si>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</si>
  <si>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</si>
  <si>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</si>
  <si>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</si>
  <si>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</si>
  <si>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</si>
  <si>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</si>
  <si>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{6eff06ce-603c-44b3-ac71-fdfe14053f6d}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</si>
  <si>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</si>
  <si>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</si>
  <si>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</si>
  <si>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</si>
  <si>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</si>
  <si>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</si>
  <si>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</si>
  <si>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</si>
  <si>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</si>
  <si>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</si>
  <si>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</si>
  <si>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Ulice prům park-aut.zast.před fa Erich Jaeger,přechod pro chodce a navazující komunik. pro pěší</t>
  </si>
  <si>
    <t>KSO:</t>
  </si>
  <si>
    <t>CC-CZ:</t>
  </si>
  <si>
    <t>Místo:</t>
  </si>
  <si>
    <t xml:space="preserve"> </t>
  </si>
  <si>
    <t>Datum:</t>
  </si>
  <si>
    <t>16. 1. 2019</t>
  </si>
  <si>
    <t>Zadavatel:</t>
  </si>
  <si>
    <t>IČ:</t>
  </si>
  <si>
    <t>Město Kopřivnice</t>
  </si>
  <si>
    <t>DIČ:</t>
  </si>
  <si>
    <t>Uchazeč:</t>
  </si>
  <si>
    <t>Projektant:</t>
  </si>
  <si>
    <t>HaskoningDHV Czech Republic,spol.s.r.o.,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</si>
  <si>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</si>
  <si>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</si>
  <si>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</si>
  <si>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</si>
  <si>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</si>
  <si>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</si>
  <si>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</si>
  <si>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</si>
  <si>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</si>
  <si>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</si>
  <si>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</si>
  <si>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</si>
  <si>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</si>
  <si>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</si>
  <si>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</si>
  <si>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</si>
  <si>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</si>
  <si>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</si>
  <si>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</si>
  <si>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</si>
  <si>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</si>
  <si>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</si>
  <si>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</si>
  <si>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</si>
  <si>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</si>
  <si>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</si>
  <si>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</si>
  <si>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</si>
  <si>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</si>
  <si>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</si>
  <si>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</si>
  <si>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</si>
  <si>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</si>
  <si>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</si>
  <si>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</si>
  <si>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</si>
  <si>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</si>
  <si>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</si>
  <si>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</si>
  <si>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</si>
  <si>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</si>
  <si>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</si>
  <si>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101.1 Místní komunikace-způsobilé výdaje hlavní</t>
  </si>
  <si>
    <t>STA</t>
  </si>
  <si>
    <t>{dfac2f41-08fd-4dcf-8c5f-79d1996d25ff}</t>
  </si>
  <si>
    <t>2</t>
  </si>
  <si>
    <t>SO 401 Veřejné osvětlení-způsobilé výdaje hlavní</t>
  </si>
  <si>
    <t>{d47e5c2d-8398-4d95-8c13-c61d503298c3}</t>
  </si>
  <si>
    <t>3</t>
  </si>
  <si>
    <t>SO 101.2 Místní komunikace -způsobilé výdaje vedlejší</t>
  </si>
  <si>
    <t>{0e627f8e-b238-4262-b372-13653fc9254c}</t>
  </si>
  <si>
    <t>4</t>
  </si>
  <si>
    <t>SO 101.3 Místní komunikai-nezpůsobilé výdaje</t>
  </si>
  <si>
    <t>{d7d0537e-139c-4dad-b141-07fef488f8cc}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</si>
  <si>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</si>
  <si>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</si>
  <si>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</si>
  <si>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</si>
  <si>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</si>
  <si>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</si>
  <si>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</si>
  <si>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101.1 Místní komunikace-způsobilé výdaje hlavní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</si>
  <si>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</si>
  <si>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</si>
  <si>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</si>
  <si>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</si>
  <si>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</si>
  <si>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</si>
  <si>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00 - Sanace podloží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</si>
  <si>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</si>
  <si>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</si>
  <si>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</si>
  <si>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469 - Stavební práce při elektromontážích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</si>
  <si>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</si>
  <si>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</si>
  <si>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</si>
  <si>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</si>
  <si>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</si>
  <si>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</si>
  <si>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</si>
  <si>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</si>
  <si>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</si>
  <si>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</si>
  <si>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</si>
  <si>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</si>
  <si>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</si>
  <si>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</si>
  <si>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</si>
  <si>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</si>
  <si>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</si>
  <si>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</si>
  <si>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</si>
  <si>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</si>
  <si>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</si>
  <si>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</si>
  <si>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00</t>
  </si>
  <si>
    <t>Sanace podloží</t>
  </si>
  <si>
    <t>K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</si>
  <si>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</si>
  <si>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</si>
  <si>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</si>
  <si>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CS ÚRS 2017 01</t>
  </si>
  <si>
    <t>-442690144</t>
  </si>
  <si>
    <t>VV</t>
  </si>
  <si>
    <t xml:space="preserve">dle TZ </t>
  </si>
  <si>
    <t>190,0*0,3</t>
  </si>
  <si>
    <t>Součet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</si>
  <si>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</si>
  <si>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</si>
  <si>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820878980</t>
  </si>
  <si>
    <t>171101121</t>
  </si>
  <si>
    <t>Uložení sypaniny do násypů s rozprostřením sypaniny ve vrstvách a s hrubým urovnáním zhutněných s uzavřením povrchu násypu z hornin nesoudržných kamenitých</t>
  </si>
  <si>
    <t>1553015037</t>
  </si>
  <si>
    <t>M</t>
  </si>
  <si>
    <t>583336980</t>
  </si>
  <si>
    <t>kamenivo těžené hrubé frakce 32-63</t>
  </si>
  <si>
    <t>t</t>
  </si>
  <si>
    <t>8</t>
  </si>
  <si>
    <t>570698825</t>
  </si>
  <si>
    <t>57,0*1,67*1,01</t>
  </si>
  <si>
    <t>5</t>
  </si>
  <si>
    <t>171201201</t>
  </si>
  <si>
    <t>Uložení sypaniny na skládky</t>
  </si>
  <si>
    <t>1750711307</t>
  </si>
  <si>
    <t>6</t>
  </si>
  <si>
    <t>171201211</t>
  </si>
  <si>
    <t>Uložení sypaniny poplatek za uložení sypaniny na skládce (skládkovné)</t>
  </si>
  <si>
    <t>-1808932428</t>
  </si>
  <si>
    <t>57,0*1,5</t>
  </si>
  <si>
    <t>7</t>
  </si>
  <si>
    <t>919726122</t>
  </si>
  <si>
    <t>Geotextilie netkaná pro ochranu, separaci nebo filtraci měrná hmotnost přes 200 do 300 g/m2</t>
  </si>
  <si>
    <t>m2</t>
  </si>
  <si>
    <t>-102331946</t>
  </si>
  <si>
    <t>Zemní práce</t>
  </si>
  <si>
    <t>113106192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</si>
  <si>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silničních dílců jakýchkoliv rozměrů, s ložem z kameniva nebo živice cementovou maltou se spárami zalitými</t>
  </si>
  <si>
    <t>275566647</t>
  </si>
  <si>
    <t>dle TZ-nástupiště</t>
  </si>
  <si>
    <t>50,0</t>
  </si>
  <si>
    <t>9</t>
  </si>
  <si>
    <t>113107163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</si>
  <si>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</si>
  <si>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898405489</t>
  </si>
  <si>
    <t>10</t>
  </si>
  <si>
    <t>113107223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</si>
  <si>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</si>
  <si>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320877166</t>
  </si>
  <si>
    <t>asfaltová vozovka</t>
  </si>
  <si>
    <t>190,00</t>
  </si>
  <si>
    <t>11</t>
  </si>
  <si>
    <t>113107244</t>
  </si>
  <si>
    <t>Odstranění podkladů nebo krytů s přemístěním hmot na skládku na vzdálenost do 20 m nebo s naložením na dopravní prostředek v ploše jednotlivě přes 200 m2 živičných, o tl. vrstvy přes 150 do 200 mm</t>
  </si>
  <si>
    <t>101242153</t>
  </si>
  <si>
    <t>12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</si>
  <si>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</si>
  <si>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</si>
  <si>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</si>
  <si>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-1222919852</t>
  </si>
  <si>
    <t>2,0</t>
  </si>
  <si>
    <t>13</t>
  </si>
  <si>
    <t>121101103</t>
  </si>
  <si>
    <t>Sejmutí ornice nebo lesní půdy s vodorovným přemístěním na hromady v místě upotřebení nebo na dočasné či trvalé skládky se složením, na vzdálenost přes 100 do 250 m</t>
  </si>
  <si>
    <t>1147608976</t>
  </si>
  <si>
    <t>dle TZ a situace</t>
  </si>
  <si>
    <t>425,0*0,1</t>
  </si>
  <si>
    <t>14</t>
  </si>
  <si>
    <t>122101101</t>
  </si>
  <si>
    <t>Odkopávky a prokopávky nezapažené s přehozením výkopku na vzdálenost do 3 m nebo s naložením na dopravní prostředek v horninách tř. 1 a 2 do 100 m3</t>
  </si>
  <si>
    <t>2117885366</t>
  </si>
  <si>
    <t>těžení a naložení ornice pro ohumusování</t>
  </si>
  <si>
    <t>300,0*0,1</t>
  </si>
  <si>
    <t>těžení a naložení ornice pro odvoz</t>
  </si>
  <si>
    <t>42,5-30,0</t>
  </si>
  <si>
    <t>122201101</t>
  </si>
  <si>
    <t>Odkopávky a prokopávky nezapažené s přehozením výkopku na vzdálenost do 3 m nebo s naložením na dopravní prostředek v hornině tř. 3 do 100 m3</t>
  </si>
  <si>
    <t>-1870828598</t>
  </si>
  <si>
    <t>těžení a naložení zeminy do pro násyp</t>
  </si>
  <si>
    <t>177,0</t>
  </si>
  <si>
    <t>16</t>
  </si>
  <si>
    <t>1484210010</t>
  </si>
  <si>
    <t>17</t>
  </si>
  <si>
    <t>132201101</t>
  </si>
  <si>
    <t>Hloubení zapažených i nezapažených rýh šířky do 600 mm s urovnáním dna do předepsaného profilu a spádu v hornině tř. 3 do 100 m3</t>
  </si>
  <si>
    <t>-1968702624</t>
  </si>
  <si>
    <t>výkop pro chráničku</t>
  </si>
  <si>
    <t>15,0*0,5*0,6</t>
  </si>
  <si>
    <t>výkop pro odvodňovací žlab</t>
  </si>
  <si>
    <t>3,3*0,5*0,5</t>
  </si>
  <si>
    <t>18</t>
  </si>
  <si>
    <t>132201201</t>
  </si>
  <si>
    <t>Hloubení zapažených i nezapažených rýh šířky přes 600 do 2 000 mm s urovnáním dna do předepsaného profilu a spádu v hornině tř. 3 do 100 m3</t>
  </si>
  <si>
    <t>-2126791555</t>
  </si>
  <si>
    <t>výkop pro potrubí</t>
  </si>
  <si>
    <t>15,0*1,0*1,5</t>
  </si>
  <si>
    <t>vpustě</t>
  </si>
  <si>
    <t>1,5*1,5*1,8*2</t>
  </si>
  <si>
    <t>pro palisády</t>
  </si>
  <si>
    <t>9,0*0,8*0,5</t>
  </si>
  <si>
    <t>pro patky</t>
  </si>
  <si>
    <t>0,25*0,25*0,5*5</t>
  </si>
  <si>
    <t>19</t>
  </si>
  <si>
    <t>151101101</t>
  </si>
  <si>
    <t>Zřízení pažení a rozepření stěn rýh pro podzemní vedení pro všechny šířky rýhy příložné pro jakoukoliv mezerovitost, hloubky do 2 m</t>
  </si>
  <si>
    <t>21190787</t>
  </si>
  <si>
    <t>15,0*1,5*2</t>
  </si>
  <si>
    <t>2*(1,5+1,5)*1,8*2</t>
  </si>
  <si>
    <t>20</t>
  </si>
  <si>
    <t>151101111</t>
  </si>
  <si>
    <t>Odstranění pažení a rozepření stěn rýh pro podzemní vedení s uložením materiálu na vzdálenost do 3 m od kraje výkopu příložné, hloubky do 2 m</t>
  </si>
  <si>
    <t>-1089452185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</si>
  <si>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</si>
  <si>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</si>
  <si>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-100388121</t>
  </si>
  <si>
    <t>22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</si>
  <si>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</si>
  <si>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</si>
  <si>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685034528</t>
  </si>
  <si>
    <t>dovoz ornice z meziskládky pro ohumusování</t>
  </si>
  <si>
    <t>30,0</t>
  </si>
  <si>
    <t>23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</si>
  <si>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</si>
  <si>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</si>
  <si>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212732953</t>
  </si>
  <si>
    <t>odvoz přebytečné ornice na skládku</t>
  </si>
  <si>
    <t>12,5</t>
  </si>
  <si>
    <t>24</t>
  </si>
  <si>
    <t>1999492079</t>
  </si>
  <si>
    <t>odvoz výkopu na skládku</t>
  </si>
  <si>
    <t>(5,325+65,0+34,356)-3,5</t>
  </si>
  <si>
    <t>dovoz zeminy ze skládky pro násyp</t>
  </si>
  <si>
    <t>25</t>
  </si>
  <si>
    <t>171101141</t>
  </si>
  <si>
    <t>Uložení sypaniny do násypů s rozprostřením sypaniny ve vrstvách a s hrubým urovnáním zhutněných s uzavřením povrchu násypu z jakýchkoliv hornin pro jakýkoliv způsob uložení, při průměrném množství násypu do 0,75 m3 na 1 m</t>
  </si>
  <si>
    <t>405868375</t>
  </si>
  <si>
    <t>26</t>
  </si>
  <si>
    <t>-459531204</t>
  </si>
  <si>
    <t>101,181</t>
  </si>
  <si>
    <t>27</t>
  </si>
  <si>
    <t>1471552673</t>
  </si>
  <si>
    <t>101,181*1,5</t>
  </si>
  <si>
    <t>28</t>
  </si>
  <si>
    <t>174101101</t>
  </si>
  <si>
    <t>Zásyp sypaninou z jakékoliv horniny s uložením výkopku ve vrstvách se zhutněním jam, šachet, rýh nebo kolem objektů v těchto vykopávkách</t>
  </si>
  <si>
    <t>905848910</t>
  </si>
  <si>
    <t>výkop</t>
  </si>
  <si>
    <t>34,356-(7,5+1,89)</t>
  </si>
  <si>
    <t>-0,45*2</t>
  </si>
  <si>
    <t>-3,3*0,15*0,25</t>
  </si>
  <si>
    <t>29</t>
  </si>
  <si>
    <t>583336510</t>
  </si>
  <si>
    <t>kamenivo těžené hrubé frakce 8-16</t>
  </si>
  <si>
    <t>-450351790</t>
  </si>
  <si>
    <t>23,942*1,67*1,01</t>
  </si>
  <si>
    <t>30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</si>
  <si>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</si>
  <si>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</si>
  <si>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-1045955457</t>
  </si>
  <si>
    <t>15,0*1,0*0,5</t>
  </si>
  <si>
    <t>31</t>
  </si>
  <si>
    <t>583313450</t>
  </si>
  <si>
    <t>kamenivo těžené drobné tříděné frakce 0-4</t>
  </si>
  <si>
    <t>-1816157790</t>
  </si>
  <si>
    <t>7,5*1,67*1,01</t>
  </si>
  <si>
    <t>32</t>
  </si>
  <si>
    <t>181301101</t>
  </si>
  <si>
    <t>Rozprostření a urovnání ornice v rovině nebo ve svahu sklonu do 1:5 při souvislé ploše do 500 m2, tl. vrstvy do 100 mm</t>
  </si>
  <si>
    <t>1387038676</t>
  </si>
  <si>
    <t>33</t>
  </si>
  <si>
    <t>181411131</t>
  </si>
  <si>
    <t>Založení trávníku na půdě předem připravené plochy do 1000 m2 výsevem včetně utažení parkového v rovině nebo na svahu do 1:5</t>
  </si>
  <si>
    <t>-2063303679</t>
  </si>
  <si>
    <t>34</t>
  </si>
  <si>
    <t>005724100</t>
  </si>
  <si>
    <t>osivo směs travní parková</t>
  </si>
  <si>
    <t>kg</t>
  </si>
  <si>
    <t>866298305</t>
  </si>
  <si>
    <t>180*0,025 'Přepočtené koeficientem množství</t>
  </si>
  <si>
    <t>35</t>
  </si>
  <si>
    <t>181411132</t>
  </si>
  <si>
    <t>Založení trávníku na půdě předem připravené plochy do 1000 m2 výsevem včetně utažení parkového na svahu přes 1:5 do 1:2</t>
  </si>
  <si>
    <t>-658797206</t>
  </si>
  <si>
    <t>36</t>
  </si>
  <si>
    <t>349613371</t>
  </si>
  <si>
    <t>120*0,025 'Přepočtené koeficientem množství</t>
  </si>
  <si>
    <t>37</t>
  </si>
  <si>
    <t>181951102</t>
  </si>
  <si>
    <t>Úprava pláně vyrovnáním výškových rozdílů v hornině tř. 1 až 4 se zhutněním</t>
  </si>
  <si>
    <t>-1654090009</t>
  </si>
  <si>
    <t>38</t>
  </si>
  <si>
    <t>182201101</t>
  </si>
  <si>
    <t>Svahování trvalých svahů do projektovaných profilů s potřebným přemístěním výkopku při svahování násypů v jakékoliv hornině</t>
  </si>
  <si>
    <t>1616085160</t>
  </si>
  <si>
    <t>39</t>
  </si>
  <si>
    <t>182301121</t>
  </si>
  <si>
    <t>Rozprostření a urovnání ornice ve svahu sklonu přes 1:5 při souvislé ploše do 500 m2, tl. vrstvy do 100 mm</t>
  </si>
  <si>
    <t>468112228</t>
  </si>
  <si>
    <t>40</t>
  </si>
  <si>
    <t>185803111</t>
  </si>
  <si>
    <t>Ošetření trávníku jednorázové v rovině nebo na svahu do 1:5</t>
  </si>
  <si>
    <t>-1557608687</t>
  </si>
  <si>
    <t>180,0*2</t>
  </si>
  <si>
    <t>41</t>
  </si>
  <si>
    <t>185803112</t>
  </si>
  <si>
    <t>Ošetření trávníku jednorázové na svahu přes 1:5 do 1:2</t>
  </si>
  <si>
    <t>-1337456674</t>
  </si>
  <si>
    <t>120,0*2</t>
  </si>
  <si>
    <t>Svislé a kompletní konstrukce</t>
  </si>
  <si>
    <t>42</t>
  </si>
  <si>
    <t>339921132</t>
  </si>
  <si>
    <t>Osazování palisád betonových v řadě se zabetonováním výšky palisády přes 500 do 1000 mm</t>
  </si>
  <si>
    <t>-71858958</t>
  </si>
  <si>
    <t>dle TZ</t>
  </si>
  <si>
    <t>9,0</t>
  </si>
  <si>
    <t>43</t>
  </si>
  <si>
    <t>592284100/R</t>
  </si>
  <si>
    <t>kus</t>
  </si>
  <si>
    <t>-633943453</t>
  </si>
  <si>
    <t>Vodorovné konstrukce</t>
  </si>
  <si>
    <t>44</t>
  </si>
  <si>
    <t>451311511</t>
  </si>
  <si>
    <t>Podklad z prostého betonu pod dlažbu pro prostředí s mrazovými cykly, ve vrstvě tl. do 100 mm</t>
  </si>
  <si>
    <t>948605435</t>
  </si>
  <si>
    <t>45</t>
  </si>
  <si>
    <t>451572111</t>
  </si>
  <si>
    <t>Lože pod potrubí, stoky a drobné objekty v otevřeném výkopu z kameniva drobného těženého 0 až 4 mm</t>
  </si>
  <si>
    <t>946715508</t>
  </si>
  <si>
    <t>potrubí</t>
  </si>
  <si>
    <t>15,0*1,0*0,1</t>
  </si>
  <si>
    <t>1,5*1,5*0,1</t>
  </si>
  <si>
    <t>žlab</t>
  </si>
  <si>
    <t>3,3*0,5*0,1</t>
  </si>
  <si>
    <t>46</t>
  </si>
  <si>
    <t>451577777</t>
  </si>
  <si>
    <t>Podklad nebo lože pod dlažbu (přídlažbu) v ploše vodorovné nebo ve sklonu do 1:5, tloušťky od 30 do 100 mm z kameniva těženého</t>
  </si>
  <si>
    <t>532734486</t>
  </si>
  <si>
    <t>pod dlažbu</t>
  </si>
  <si>
    <t>190,0</t>
  </si>
  <si>
    <t>47</t>
  </si>
  <si>
    <t>461311620</t>
  </si>
  <si>
    <t>Patka pro dlažbu z betonu se zvýšenými nároky na prostředí průměrného průřezu přes 0,20 m2</t>
  </si>
  <si>
    <t>1946601535</t>
  </si>
  <si>
    <t>čela vyústění kanalizační přípojky</t>
  </si>
  <si>
    <t>2,5</t>
  </si>
  <si>
    <t>48</t>
  </si>
  <si>
    <t>465513127</t>
  </si>
  <si>
    <t>Dlažba z lomového kamene lomařsky upraveného na cementovou maltu, s vyspárováním cementovou maltou, tl. kamene 200 mm</t>
  </si>
  <si>
    <t>-783684429</t>
  </si>
  <si>
    <t>čela kanalizační přípojky</t>
  </si>
  <si>
    <t>7,0</t>
  </si>
  <si>
    <t>469</t>
  </si>
  <si>
    <t>Stavební práce při elektromontážích</t>
  </si>
  <si>
    <t>49</t>
  </si>
  <si>
    <t>469-1</t>
  </si>
  <si>
    <t>Chránička půlená AROT vč.lože a obsypu</t>
  </si>
  <si>
    <t>1749905760</t>
  </si>
  <si>
    <t>Komunikace pozemní</t>
  </si>
  <si>
    <t>50</t>
  </si>
  <si>
    <t>564851111</t>
  </si>
  <si>
    <t>Podklad ze štěrkodrti ŠD s rozprostřením a zhutněním, po zhutnění tl. 150 mm</t>
  </si>
  <si>
    <t>-1107355324</t>
  </si>
  <si>
    <t>dle TZ a vzorových řezů</t>
  </si>
  <si>
    <t>chodník</t>
  </si>
  <si>
    <t>65,0</t>
  </si>
  <si>
    <t>51</t>
  </si>
  <si>
    <t>565155111</t>
  </si>
  <si>
    <t>Asfaltový beton vrstva podkladní ACP 16 (obalované kamenivo střednězrnné - OKS) s rozprostřením a zhutněním v pruhu šířky do 3 m, po zhutnění tl. 70 mm</t>
  </si>
  <si>
    <t>1165492716</t>
  </si>
  <si>
    <t>52</t>
  </si>
  <si>
    <t>569903321</t>
  </si>
  <si>
    <t>Zřízení zemních krajnic z hornin jakékoliv třídy bez zhutnění</t>
  </si>
  <si>
    <t>-122811253</t>
  </si>
  <si>
    <t>53</t>
  </si>
  <si>
    <t>573191111</t>
  </si>
  <si>
    <t>Postřik infiltrační kationaktivní emulzí v množství 1,00 kg/m2</t>
  </si>
  <si>
    <t>237430276</t>
  </si>
  <si>
    <t>54</t>
  </si>
  <si>
    <t>573211108</t>
  </si>
  <si>
    <t>Postřik spojovací PS bez posypu kamenivem z asfaltu silničního, v množství 0,40 kg/m2</t>
  </si>
  <si>
    <t>-767598567</t>
  </si>
  <si>
    <t>55</t>
  </si>
  <si>
    <t>577134111</t>
  </si>
  <si>
    <t>Asfaltový beton vrstva obrusná ACO 11 (ABS) s rozprostřením a se zhutněním z nemodifikovaného asfaltu v pruhu šířky do 3 m tř. I, po zhutnění tl. 40 mm</t>
  </si>
  <si>
    <t>224114544</t>
  </si>
  <si>
    <t>56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</si>
  <si>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</si>
  <si>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</si>
  <si>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-1927073307</t>
  </si>
  <si>
    <t>dle TZ a vzorových řezů-chodník</t>
  </si>
  <si>
    <t>zámková dlažba šedá</t>
  </si>
  <si>
    <t>170,0</t>
  </si>
  <si>
    <t>reliéfní dlažba</t>
  </si>
  <si>
    <t>13,0</t>
  </si>
  <si>
    <t>červená dlažba</t>
  </si>
  <si>
    <t>57</t>
  </si>
  <si>
    <t>592452670</t>
  </si>
  <si>
    <t>dlažba skladebná betonová základní pro nevidomé 20 x 10 x 6 cm barevná</t>
  </si>
  <si>
    <t>-93607608</t>
  </si>
  <si>
    <t>13,0*1,01</t>
  </si>
  <si>
    <t>58</t>
  </si>
  <si>
    <t>592452680</t>
  </si>
  <si>
    <t>dlažba skladebná betonová základní 20 x 10 x 6 cm barevná</t>
  </si>
  <si>
    <t>658141175</t>
  </si>
  <si>
    <t>7,0*1,01</t>
  </si>
  <si>
    <t>59</t>
  </si>
  <si>
    <t>592453080</t>
  </si>
  <si>
    <t>dlažba skladebná betonová základní 20 x 10 x 6 cm přírodní</t>
  </si>
  <si>
    <t>-1341669303</t>
  </si>
  <si>
    <t>170,0*1,01</t>
  </si>
  <si>
    <t>Trubní vedení</t>
  </si>
  <si>
    <t>60</t>
  </si>
  <si>
    <t>8-01</t>
  </si>
  <si>
    <t>Navrtávka do stávajících vpustí</t>
  </si>
  <si>
    <t>ks</t>
  </si>
  <si>
    <t>-307056569</t>
  </si>
  <si>
    <t>61</t>
  </si>
  <si>
    <t>871313121</t>
  </si>
  <si>
    <t>Montáž kanalizačního potrubí z plastů z tvrdého PVC těsněných gumovým kroužkem v otevřeném výkopu ve sklonu do 20 % DN 160</t>
  </si>
  <si>
    <t>-390041107</t>
  </si>
  <si>
    <t>62</t>
  </si>
  <si>
    <t>286113120</t>
  </si>
  <si>
    <t>trubka kanalizační plastová KG - DN 160x1000 mm SN4</t>
  </si>
  <si>
    <t>710198352</t>
  </si>
  <si>
    <t>63</t>
  </si>
  <si>
    <t>895941111</t>
  </si>
  <si>
    <t>Zřízení vpusti kanalizační uliční z betonových dílců typ UV-50 normální</t>
  </si>
  <si>
    <t>-1806645091</t>
  </si>
  <si>
    <t>64</t>
  </si>
  <si>
    <t>899204111</t>
  </si>
  <si>
    <t>Osazení mříží litinových včetně rámů a košů na bahno hmotnosti jednotlivě přes 150 kg</t>
  </si>
  <si>
    <t>-496748693</t>
  </si>
  <si>
    <t>65</t>
  </si>
  <si>
    <t>8-1</t>
  </si>
  <si>
    <t>1180614022</t>
  </si>
  <si>
    <t>Ostatní konstrukce a práce, bourání</t>
  </si>
  <si>
    <t>66</t>
  </si>
  <si>
    <t>911121111</t>
  </si>
  <si>
    <t>Montáž zábradlí ocelového přichyceného vruty do betonového podkladu</t>
  </si>
  <si>
    <t>-1159081218</t>
  </si>
  <si>
    <t>67</t>
  </si>
  <si>
    <t>914111111</t>
  </si>
  <si>
    <t>Montáž svislé dopravní značky základní velikosti do 1 m2 objímkami na sloupky nebo konzoly</t>
  </si>
  <si>
    <t>-487906994</t>
  </si>
  <si>
    <t>IP6+RRF</t>
  </si>
  <si>
    <t>Z4d</t>
  </si>
  <si>
    <t>68</t>
  </si>
  <si>
    <t>404442320</t>
  </si>
  <si>
    <t>značka dopravní svislá reflexní AL- 3M 500 x 500 mm</t>
  </si>
  <si>
    <t>-12210709</t>
  </si>
  <si>
    <t>69</t>
  </si>
  <si>
    <t>9-3</t>
  </si>
  <si>
    <t>Směrovací deska  Z4d</t>
  </si>
  <si>
    <t>-1285006458</t>
  </si>
  <si>
    <t>70</t>
  </si>
  <si>
    <t>914511112</t>
  </si>
  <si>
    <t>Montáž sloupku dopravních značek délky do 3,5 m do hliníkové patky</t>
  </si>
  <si>
    <t>-1097530937</t>
  </si>
  <si>
    <t>71</t>
  </si>
  <si>
    <t>404452250</t>
  </si>
  <si>
    <t>sloupek Zn 60 - 350</t>
  </si>
  <si>
    <t>1347329501</t>
  </si>
  <si>
    <t>72</t>
  </si>
  <si>
    <t>404452400</t>
  </si>
  <si>
    <t>patka hliníková pro sloupek D 60 mm</t>
  </si>
  <si>
    <t>-612234428</t>
  </si>
  <si>
    <t>73</t>
  </si>
  <si>
    <t>404452530</t>
  </si>
  <si>
    <t>víčko plastové na sloupek 60</t>
  </si>
  <si>
    <t>-456268857</t>
  </si>
  <si>
    <t>74</t>
  </si>
  <si>
    <t>404452560</t>
  </si>
  <si>
    <t>upínací svorka na sloupek D 60 mm</t>
  </si>
  <si>
    <t>1142073241</t>
  </si>
  <si>
    <t>75</t>
  </si>
  <si>
    <t>915121112</t>
  </si>
  <si>
    <t>Vodorovné dopravní značení stříkané barvou vodící čára bílá šířky 250 mm souvislá retroreflexní</t>
  </si>
  <si>
    <t>1635075068</t>
  </si>
  <si>
    <t>V4</t>
  </si>
  <si>
    <t>80,0</t>
  </si>
  <si>
    <t>76</t>
  </si>
  <si>
    <t>915131112</t>
  </si>
  <si>
    <t>Vodorovné dopravní značení stříkané barvou přechody pro chodce, šipky, symboly bílé retroreflexní</t>
  </si>
  <si>
    <t>1718756268</t>
  </si>
  <si>
    <t>Dle TZ</t>
  </si>
  <si>
    <t>V13</t>
  </si>
  <si>
    <t>12,0</t>
  </si>
  <si>
    <t>V7</t>
  </si>
  <si>
    <t>13,5</t>
  </si>
  <si>
    <t>77</t>
  </si>
  <si>
    <t>915611111</t>
  </si>
  <si>
    <t>Předznačení pro vodorovné značení stříkané barvou nebo prováděné z nátěrových hmot liniové dělicí čáry, vodicí proužky</t>
  </si>
  <si>
    <t>-1131059777</t>
  </si>
  <si>
    <t>78</t>
  </si>
  <si>
    <t>915621111</t>
  </si>
  <si>
    <t>Předznačení pro vodorovné značení stříkané barvou nebo prováděné z nátěrových hmot plošné šipky, symboly, nápisy</t>
  </si>
  <si>
    <t>221428008</t>
  </si>
  <si>
    <t>79</t>
  </si>
  <si>
    <t>916111123</t>
  </si>
  <si>
    <t>1896151704</t>
  </si>
  <si>
    <t>74,0*2</t>
  </si>
  <si>
    <t>80</t>
  </si>
  <si>
    <t>583801100</t>
  </si>
  <si>
    <t>kostka dlažební drobná, žula, I.jakost, velikost 10 cm</t>
  </si>
  <si>
    <t>-1708293330</t>
  </si>
  <si>
    <t>190,0*0,024*1,02</t>
  </si>
  <si>
    <t>81</t>
  </si>
  <si>
    <t>916131113</t>
  </si>
  <si>
    <t>1004521299</t>
  </si>
  <si>
    <t>dle TZ-zastávkový obrubník</t>
  </si>
  <si>
    <t>12,0+12,0</t>
  </si>
  <si>
    <t>82</t>
  </si>
  <si>
    <t>592175300</t>
  </si>
  <si>
    <t>obrubník bezbariérový betonový přímý 40x37x100 cm šedý</t>
  </si>
  <si>
    <t>561919548</t>
  </si>
  <si>
    <t>83</t>
  </si>
  <si>
    <t>592175310</t>
  </si>
  <si>
    <t>obrubník bezbariérový betonový náběhový pravý 40x37-31x100 cm šedý</t>
  </si>
  <si>
    <t>1376674785</t>
  </si>
  <si>
    <t>84</t>
  </si>
  <si>
    <t>592175320</t>
  </si>
  <si>
    <t>obrubník bezbariérový betonový náběhový levý 40x31-37x100 cm šedý</t>
  </si>
  <si>
    <t>-758444698</t>
  </si>
  <si>
    <t>85</t>
  </si>
  <si>
    <t>592175380</t>
  </si>
  <si>
    <t>obrubník bezbariérový betonový přechodový pravý 40x31-H25x100 cm šedý</t>
  </si>
  <si>
    <t>-395325733</t>
  </si>
  <si>
    <t>86</t>
  </si>
  <si>
    <t>592175390</t>
  </si>
  <si>
    <t>obrubník bezbariérový betonový přechodový levý 40xH25-31x100 cm šedý</t>
  </si>
  <si>
    <t>1541346277</t>
  </si>
  <si>
    <t>87</t>
  </si>
  <si>
    <t>916231213</t>
  </si>
  <si>
    <t>1232738565</t>
  </si>
  <si>
    <t>dle TZ obrubník betonový 80/250</t>
  </si>
  <si>
    <t>125,0</t>
  </si>
  <si>
    <t>88</t>
  </si>
  <si>
    <t>592174090</t>
  </si>
  <si>
    <t>obrubník betonový chodníkový vibrolisovaný 100x8x25 cm</t>
  </si>
  <si>
    <t>-1517667091</t>
  </si>
  <si>
    <t>89</t>
  </si>
  <si>
    <t>916241213</t>
  </si>
  <si>
    <t>947895040</t>
  </si>
  <si>
    <t>dle TZ krajník KS3</t>
  </si>
  <si>
    <t>74,0</t>
  </si>
  <si>
    <t>90</t>
  </si>
  <si>
    <t>583802120</t>
  </si>
  <si>
    <t>krajník silniční kamenný, žula 13x20 x 30-80</t>
  </si>
  <si>
    <t>-1786259908</t>
  </si>
  <si>
    <t>P</t>
  </si>
  <si>
    <t>Poznámka k položce:
1 bm = 65 kg</t>
  </si>
  <si>
    <t>91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</si>
  <si>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</si>
  <si>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</si>
  <si>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1165173204</t>
  </si>
  <si>
    <t>92</t>
  </si>
  <si>
    <t>919735112</t>
  </si>
  <si>
    <t>Řezání stávajícího živičného krytu nebo podkladu hloubky přes 50 do 100 mm</t>
  </si>
  <si>
    <t>1810274930</t>
  </si>
  <si>
    <t>93</t>
  </si>
  <si>
    <t>966006133</t>
  </si>
  <si>
    <t>Odstranění dopravních nebo orientačních značek se sloupkem s uložením hmot na vzdálenost do 20 m nebo s naložením na dopravní prostředek, se zásypem jam a jeho zhutněním kůly uklínované v zemi kameny nebo obetonované, popř. zaberaněné směrové</t>
  </si>
  <si>
    <t>1181608360</t>
  </si>
  <si>
    <t>dle TZ-směrový sloupek</t>
  </si>
  <si>
    <t>94</t>
  </si>
  <si>
    <t>966007111</t>
  </si>
  <si>
    <t>Odstranění vodorovného dopravního značení frézováním značeného barvou čáry šířky do 125 mm</t>
  </si>
  <si>
    <t>1779518114</t>
  </si>
  <si>
    <t>4,5</t>
  </si>
  <si>
    <t>95</t>
  </si>
  <si>
    <t>9-1</t>
  </si>
  <si>
    <t>Zábradlí ocelové výšky 101m,žárově pozinkované+nátěr epoxidový</t>
  </si>
  <si>
    <t>-1684065899</t>
  </si>
  <si>
    <t>96</t>
  </si>
  <si>
    <t>9-2</t>
  </si>
  <si>
    <t>1042848317</t>
  </si>
  <si>
    <t xml:space="preserve">odvodňovací žlab je z jednoho kusu bez volných částí a bez lepené spáry </t>
  </si>
  <si>
    <t>s čisticím kusem na konci</t>
  </si>
  <si>
    <t>3,3</t>
  </si>
  <si>
    <t>997</t>
  </si>
  <si>
    <t>Přesun sutě</t>
  </si>
  <si>
    <t>97</t>
  </si>
  <si>
    <t>997221551</t>
  </si>
  <si>
    <t>Vodorovná doprava suti bez naložení, ale se složením a s hrubým urovnáním ze sypkých materiálů, na vzdálenost do 1 km</t>
  </si>
  <si>
    <t>-589716302</t>
  </si>
  <si>
    <t>98</t>
  </si>
  <si>
    <t>997221559</t>
  </si>
  <si>
    <t>Vodorovná doprava suti bez naložení, ale se složením a s hrubým urovnáním Příplatek k ceně za každý další i započatý 1 km přes 1 km</t>
  </si>
  <si>
    <t>41208033</t>
  </si>
  <si>
    <t>212,76*9</t>
  </si>
  <si>
    <t>99</t>
  </si>
  <si>
    <t>997221571</t>
  </si>
  <si>
    <t>Vodorovná doprava vybouraných hmot bez naložení, ale se složením a s hrubým urovnáním na vzdálenost do 1 km</t>
  </si>
  <si>
    <t>-2002400719</t>
  </si>
  <si>
    <t>100</t>
  </si>
  <si>
    <t>997221579</t>
  </si>
  <si>
    <t>Vodorovná doprava vybouraných hmot bez naložení, ale se složením a s hrubým urovnáním na vzdálenost Příplatek k ceně za každý další i započatý 1 km přes 1 km</t>
  </si>
  <si>
    <t>1509945364</t>
  </si>
  <si>
    <t>21,25*9</t>
  </si>
  <si>
    <t>101</t>
  </si>
  <si>
    <t>997221611</t>
  </si>
  <si>
    <t>Nakládání na dopravní prostředky pro vodorovnou dopravu suti</t>
  </si>
  <si>
    <t>1568734575</t>
  </si>
  <si>
    <t>102</t>
  </si>
  <si>
    <t>997221612</t>
  </si>
  <si>
    <t>Nakládání na dopravní prostředky pro vodorovnou dopravu vybouraných hmot</t>
  </si>
  <si>
    <t>1679948439</t>
  </si>
  <si>
    <t>103</t>
  </si>
  <si>
    <t>997221815</t>
  </si>
  <si>
    <t>Poplatek za uložení stavebního odpadu na skládce (skládkovné) betonového</t>
  </si>
  <si>
    <t>-1530920076</t>
  </si>
  <si>
    <t>104</t>
  </si>
  <si>
    <t>997221845</t>
  </si>
  <si>
    <t>Poplatek za uložení stavebního odpadu na skládce (skládkovné) z asfaltových povrchů</t>
  </si>
  <si>
    <t>1013126944</t>
  </si>
  <si>
    <t>105</t>
  </si>
  <si>
    <t>997221855</t>
  </si>
  <si>
    <t>Poplatek za uložení stavebního odpadu na skládce (skládkovné) z kameniva</t>
  </si>
  <si>
    <t>1344004338</t>
  </si>
  <si>
    <t>998</t>
  </si>
  <si>
    <t>Přesun hmot</t>
  </si>
  <si>
    <t>106</t>
  </si>
  <si>
    <t>998223011</t>
  </si>
  <si>
    <t>Přesun hmot pro pozemní komunikace s krytem dlážděným dopravní vzdálenost do 200 m jakékoliv délky objektu</t>
  </si>
  <si>
    <t>-1350693126</t>
  </si>
  <si>
    <t>2 - SO 401 Veřejné osvětlení-způsobilé výdaje hlavní</t>
  </si>
  <si>
    <t>B - Montáž</t>
  </si>
  <si>
    <t>C - Nosný materiál</t>
  </si>
  <si>
    <t>469 - Stavební práce při elektromontážích</t>
  </si>
  <si>
    <t xml:space="preserve">    E - Ostatní práce</t>
  </si>
  <si>
    <t>B</t>
  </si>
  <si>
    <t>Montáž</t>
  </si>
  <si>
    <t>810001</t>
  </si>
  <si>
    <t>Kabel CYKY 32j*2,5mm2,v.u.</t>
  </si>
  <si>
    <t>1688669704</t>
  </si>
  <si>
    <t>810014</t>
  </si>
  <si>
    <t xml:space="preserve">Kabel CYKYJ*10mm2,v.u. </t>
  </si>
  <si>
    <t>25954719</t>
  </si>
  <si>
    <t>102251</t>
  </si>
  <si>
    <t>Ukončení kab.do 4*10mm2</t>
  </si>
  <si>
    <t>-2029816480</t>
  </si>
  <si>
    <t>202013</t>
  </si>
  <si>
    <t>LED svi.např.Ampera Midi 75WLed</t>
  </si>
  <si>
    <t>-288254653</t>
  </si>
  <si>
    <t>520213</t>
  </si>
  <si>
    <t>LED např.Schréder Voltana 2,NV 28W</t>
  </si>
  <si>
    <t>-2077583245</t>
  </si>
  <si>
    <t>204011</t>
  </si>
  <si>
    <t>Osvětlovací stožár BM8,žárově zn</t>
  </si>
  <si>
    <t>1508915450</t>
  </si>
  <si>
    <t>204104</t>
  </si>
  <si>
    <t>Výložník 1-ram VUD1/1000,žár.zn</t>
  </si>
  <si>
    <t>1478926162</t>
  </si>
  <si>
    <t>2066716711</t>
  </si>
  <si>
    <t>204201</t>
  </si>
  <si>
    <t>Elektrovýzbroj Stožár SR 721-272Cu</t>
  </si>
  <si>
    <t>1421630332</t>
  </si>
  <si>
    <t>204123</t>
  </si>
  <si>
    <t>Kryt svorkovnice KS 56</t>
  </si>
  <si>
    <t>1418314944</t>
  </si>
  <si>
    <t>220021</t>
  </si>
  <si>
    <t>Pásek FEZn30/4mm v zemi vč.svorek</t>
  </si>
  <si>
    <t>435047303</t>
  </si>
  <si>
    <t>10006</t>
  </si>
  <si>
    <t>Trubka ohebná typu 23,36mm</t>
  </si>
  <si>
    <t>-1553130658</t>
  </si>
  <si>
    <t>C</t>
  </si>
  <si>
    <t>Nosný materiál</t>
  </si>
  <si>
    <t>Kabel CYKY 3j*2,5mm2+5% prořez</t>
  </si>
  <si>
    <t>1650770193</t>
  </si>
  <si>
    <t>Kabel CYKY 45J*10mm2+5%prořezcy</t>
  </si>
  <si>
    <t>999506849</t>
  </si>
  <si>
    <t>Led svít.Ampoéra Midi 1*75W</t>
  </si>
  <si>
    <t>1978259288</t>
  </si>
  <si>
    <t>LED svit.Schréder Voltana 2,NV,28W</t>
  </si>
  <si>
    <t>11966106</t>
  </si>
  <si>
    <t>Elektrovýzbroj stož.SR 721-27ZCu</t>
  </si>
  <si>
    <t>1875436877</t>
  </si>
  <si>
    <t>Kryt svorkovnice KS56</t>
  </si>
  <si>
    <t>-1367827740</t>
  </si>
  <si>
    <t>Pásek FeZn 30/4 0,95kg/m+5%prořez</t>
  </si>
  <si>
    <t>-185557656</t>
  </si>
  <si>
    <t>Trubka ohebná typu 23,36mm+5%prořez</t>
  </si>
  <si>
    <t>-1587030807</t>
  </si>
  <si>
    <t>-563977710</t>
  </si>
  <si>
    <t>Výložník 1-ram V1/1000,žár.zn</t>
  </si>
  <si>
    <t>-710139234</t>
  </si>
  <si>
    <t>Osvětlovací stožár BM8.žár.zn</t>
  </si>
  <si>
    <t>674942749</t>
  </si>
  <si>
    <t>1-0</t>
  </si>
  <si>
    <t>SO401 Veřejné osvětlení</t>
  </si>
  <si>
    <t>km</t>
  </si>
  <si>
    <t>1414044302</t>
  </si>
  <si>
    <t>výkop jámy pro stožár v zem tř.3</t>
  </si>
  <si>
    <t>-200133541</t>
  </si>
  <si>
    <t>11000-2200</t>
  </si>
  <si>
    <t>Výkop kabel.rýhy 350*800,řez A-A tř3</t>
  </si>
  <si>
    <t>-505813782</t>
  </si>
  <si>
    <t>13131-1121</t>
  </si>
  <si>
    <t>Zához kab.rýhy 350*800,řez A-A´,tř.3</t>
  </si>
  <si>
    <t>-1978543200</t>
  </si>
  <si>
    <t>13231-1318</t>
  </si>
  <si>
    <t>Protlak pod komunikací,řez B-´B,tř.3</t>
  </si>
  <si>
    <t>-2082111907</t>
  </si>
  <si>
    <t>17431-1318</t>
  </si>
  <si>
    <t>Plastová trubka AR50,řez A-Á sit.</t>
  </si>
  <si>
    <t>-913169141</t>
  </si>
  <si>
    <t>13231-1522</t>
  </si>
  <si>
    <t>Trubka DVK110,řezB-B-B sit.</t>
  </si>
  <si>
    <t>1048274949</t>
  </si>
  <si>
    <t>45157-2110</t>
  </si>
  <si>
    <t>Úprava povrchů rýhy zhutněním</t>
  </si>
  <si>
    <t>262362648</t>
  </si>
  <si>
    <t>96206-2100</t>
  </si>
  <si>
    <t>Beton zákl.stožáru,beton tř.III</t>
  </si>
  <si>
    <t>-1368164774</t>
  </si>
  <si>
    <t>18111-1300</t>
  </si>
  <si>
    <t>Plast.roura pr200mm do zákl.stožáru</t>
  </si>
  <si>
    <t>-1091293051</t>
  </si>
  <si>
    <t>27031-1100</t>
  </si>
  <si>
    <t>Zakrytí plastovou folií š.330mm</t>
  </si>
  <si>
    <t>-1656057464</t>
  </si>
  <si>
    <t>97908-9110</t>
  </si>
  <si>
    <t>Pískové lože kabelu tl100mm,řezA-A(materál vč. práve)</t>
  </si>
  <si>
    <t>1983563295</t>
  </si>
  <si>
    <t>45157-1520</t>
  </si>
  <si>
    <t>Odvoz zbylých hmot na skládku do 1km</t>
  </si>
  <si>
    <t>-1344674245</t>
  </si>
  <si>
    <t>45157-2110/1</t>
  </si>
  <si>
    <t>Příplatek za každý další 1km</t>
  </si>
  <si>
    <t>-1401771679</t>
  </si>
  <si>
    <t>E</t>
  </si>
  <si>
    <t>Ostatní práce</t>
  </si>
  <si>
    <t>E1</t>
  </si>
  <si>
    <t>Zajištění beznapěťového stavu</t>
  </si>
  <si>
    <t>kompl</t>
  </si>
  <si>
    <t>-1235312570</t>
  </si>
  <si>
    <t>E2</t>
  </si>
  <si>
    <t>Výchozí revize</t>
  </si>
  <si>
    <t>1695230768</t>
  </si>
  <si>
    <t>E3</t>
  </si>
  <si>
    <t>Světelnětechnické meření soustavy</t>
  </si>
  <si>
    <t>748501190</t>
  </si>
  <si>
    <t>E4</t>
  </si>
  <si>
    <t>Digitální fotodokumentace nových stožárů</t>
  </si>
  <si>
    <t>595074775</t>
  </si>
  <si>
    <t>E5</t>
  </si>
  <si>
    <t>Demontáže</t>
  </si>
  <si>
    <t>-159348315</t>
  </si>
  <si>
    <t>E6</t>
  </si>
  <si>
    <t>Mechanizmy-jeřáb,plošina</t>
  </si>
  <si>
    <t>1736555797</t>
  </si>
  <si>
    <t>3 - SO 101.2 Místní komunikace -způsobilé výdaje vedlejší</t>
  </si>
  <si>
    <t xml:space="preserve">    2 - Zakládání</t>
  </si>
  <si>
    <t>VRN - Vedlejší rozpočtové náklady</t>
  </si>
  <si>
    <t>-335248041</t>
  </si>
  <si>
    <t>130,0*0,3</t>
  </si>
  <si>
    <t>-661461103</t>
  </si>
  <si>
    <t>-388494073</t>
  </si>
  <si>
    <t>1629933416</t>
  </si>
  <si>
    <t>39,0*1,67*1,01</t>
  </si>
  <si>
    <t>-1366074857</t>
  </si>
  <si>
    <t>1008274764</t>
  </si>
  <si>
    <t>39,0*1,5</t>
  </si>
  <si>
    <t>-2052918132</t>
  </si>
  <si>
    <t>-1162436840</t>
  </si>
  <si>
    <t>130,0</t>
  </si>
  <si>
    <t>-1755815997</t>
  </si>
  <si>
    <t>-1523860498</t>
  </si>
  <si>
    <t>výkop pro drenáž</t>
  </si>
  <si>
    <t>65,0*0,4*0,5</t>
  </si>
  <si>
    <t>732337057</t>
  </si>
  <si>
    <t>-2000663709</t>
  </si>
  <si>
    <t>-66289097</t>
  </si>
  <si>
    <t>13,0*1,5</t>
  </si>
  <si>
    <t>Zakládání</t>
  </si>
  <si>
    <t>211571121</t>
  </si>
  <si>
    <t>Výplň kamenivem do rýh odvodňovacích žeber nebo trativodů bez zhutnění, s úpravou povrchu výplně kamenivem drobným těženým</t>
  </si>
  <si>
    <t>1376195148</t>
  </si>
  <si>
    <t>65,0*0,4*0,4</t>
  </si>
  <si>
    <t>212572121</t>
  </si>
  <si>
    <t>Lože pro trativody z kameniva drobného těženého</t>
  </si>
  <si>
    <t>-1696947856</t>
  </si>
  <si>
    <t>65,0*0,4*0,1</t>
  </si>
  <si>
    <t>212755214</t>
  </si>
  <si>
    <t>Trativody bez lože z drenážních trubek plastových flexibilních D 100 mm</t>
  </si>
  <si>
    <t>1908242079</t>
  </si>
  <si>
    <t>213141121</t>
  </si>
  <si>
    <t>Zřízení vrstvy z geotextilie filtrační, separační, odvodňovací, ochranné, výztužné nebo protierozní ve sklonu přes 1:5 do 1:2, šířky do 3 m</t>
  </si>
  <si>
    <t>-1120568848</t>
  </si>
  <si>
    <t>65,0*1,4</t>
  </si>
  <si>
    <t>693110730</t>
  </si>
  <si>
    <t>geotextilie z polypropylenových vláken netkaná, šíře 500 cm, 300 g/m2</t>
  </si>
  <si>
    <t>-42278915</t>
  </si>
  <si>
    <t>Poznámka k položce:
geoNETEX S 300, Plošná hmotnost: 300 g/m2, Pevnost v tahu (podélně/příčně): 15,5/8 kN/m, Statické protržení (CBR): 2100 N, Funkce: F, F+S  Šířka max.: 5 m, Délka nábalu: 110 m</t>
  </si>
  <si>
    <t>91,0*1,02</t>
  </si>
  <si>
    <t>275313711</t>
  </si>
  <si>
    <t>Základy z betonu prostého patky a bloky z betonu kamenem neprokládaného tř. C 20/25</t>
  </si>
  <si>
    <t>450080255</t>
  </si>
  <si>
    <t>základové patky pro oplocení</t>
  </si>
  <si>
    <t>564871111</t>
  </si>
  <si>
    <t>Podklad ze štěrkodrti ŠD s rozprostřením a zhutněním, po zhutnění tl. 250 mm</t>
  </si>
  <si>
    <t>-1866445141</t>
  </si>
  <si>
    <t>autobusový záliv</t>
  </si>
  <si>
    <t>130,0*1,05</t>
  </si>
  <si>
    <t>564952111</t>
  </si>
  <si>
    <t>Podklad z mechanicky zpevněného kameniva MZK (minerální beton) s rozprostřením a s hutněním, po zhutnění tl. 150 mm</t>
  </si>
  <si>
    <t>-903910912</t>
  </si>
  <si>
    <t>130,0*1,02</t>
  </si>
  <si>
    <t>581141214</t>
  </si>
  <si>
    <t>Kryt cementobetonový silničních komunikací skupiny CB II tl. 230 mm</t>
  </si>
  <si>
    <t>-48109258</t>
  </si>
  <si>
    <t>-1699960577</t>
  </si>
  <si>
    <t>IJ4b</t>
  </si>
  <si>
    <t>404442580</t>
  </si>
  <si>
    <t>značka dopravní svislá reflexní AL- 3M 500 x 700 mm</t>
  </si>
  <si>
    <t>819744580</t>
  </si>
  <si>
    <t>202911213</t>
  </si>
  <si>
    <t>-2083792442</t>
  </si>
  <si>
    <t>-1152438049</t>
  </si>
  <si>
    <t>1686380187</t>
  </si>
  <si>
    <t>915111116</t>
  </si>
  <si>
    <t>Vodorovné dopravní značení stříkané barvou dělící čára šířky 125 mm souvislá žlutá retroreflexní</t>
  </si>
  <si>
    <t>1357142582</t>
  </si>
  <si>
    <t>V12a</t>
  </si>
  <si>
    <t>41,0</t>
  </si>
  <si>
    <t>-266156179</t>
  </si>
  <si>
    <t>V11a</t>
  </si>
  <si>
    <t>36*2</t>
  </si>
  <si>
    <t>915121122</t>
  </si>
  <si>
    <t>Vodorovné dopravní značení stříkané barvou vodící čára bílá šířky 250 mm přerušovaná retroreflexní</t>
  </si>
  <si>
    <t>-1863785783</t>
  </si>
  <si>
    <t>V4-přerušovaná</t>
  </si>
  <si>
    <t>45,0</t>
  </si>
  <si>
    <t>1188294901</t>
  </si>
  <si>
    <t>V11a-nápis</t>
  </si>
  <si>
    <t>5,0*2</t>
  </si>
  <si>
    <t>634630008</t>
  </si>
  <si>
    <t>1611887097</t>
  </si>
  <si>
    <t>936104211</t>
  </si>
  <si>
    <t>Montáž odpadkového koše do betonové patky</t>
  </si>
  <si>
    <t>56888528</t>
  </si>
  <si>
    <t>749101300</t>
  </si>
  <si>
    <t>koš odpadkový kovový (kotvený,uzamykatelný), výška 88,5 cm, šířka 37 cm, obsah 60 l</t>
  </si>
  <si>
    <t>-1821340223</t>
  </si>
  <si>
    <t>966001311</t>
  </si>
  <si>
    <t>Odstranění odpadkového koše s betonovou patkou</t>
  </si>
  <si>
    <t>-1164573212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</si>
  <si>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</si>
  <si>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</si>
  <si>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-219029497</t>
  </si>
  <si>
    <t>1960742215</t>
  </si>
  <si>
    <t>-1752075693</t>
  </si>
  <si>
    <t>115,7*9</t>
  </si>
  <si>
    <t>894311202</t>
  </si>
  <si>
    <t>-976623546</t>
  </si>
  <si>
    <t>380860357</t>
  </si>
  <si>
    <t>1210075623</t>
  </si>
  <si>
    <t>201171690</t>
  </si>
  <si>
    <t>VRN</t>
  </si>
  <si>
    <t>Vedlejší rozpočtové náklady</t>
  </si>
  <si>
    <t>celk</t>
  </si>
  <si>
    <t>-600475735</t>
  </si>
  <si>
    <t>Statická zatěžkávací zkouška</t>
  </si>
  <si>
    <t>-1486231548</t>
  </si>
  <si>
    <t>Dokumentace skutečného provedení stavby vč.zaměření a geometrických plánů</t>
  </si>
  <si>
    <t>1688022175</t>
  </si>
  <si>
    <t>Vytýčení stávajícíh inž.sítí (popř.zajištění aktualizace stanovisek správců inž.sítí</t>
  </si>
  <si>
    <t>935158359</t>
  </si>
  <si>
    <t>Geodetické práce po dokončení stavebních prací</t>
  </si>
  <si>
    <t>-259927994</t>
  </si>
  <si>
    <t>Geodetické práce před zahájením stavebních prací</t>
  </si>
  <si>
    <t>766770799</t>
  </si>
  <si>
    <t>4 - SO 101.3 Místní komunikai-nezpůsobilé výdaje</t>
  </si>
  <si>
    <t>Zařízení staveniště</t>
  </si>
  <si>
    <t>1346942030</t>
  </si>
  <si>
    <t>zařízení staveniště(vč.odhumusování plochy ZS,</t>
  </si>
  <si>
    <t xml:space="preserve">položení geotextilie,označení staveniště vč.výstražných </t>
  </si>
  <si>
    <t>značek,oplocení,mobilní WC,buňka,průběžné</t>
  </si>
  <si>
    <t>čištění komunikací,uvedení pozemků do původního</t>
  </si>
  <si>
    <t>stavu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</si>
  <si>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</si>
  <si>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</si>
  <si>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</si>
  <si>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</si>
  <si>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</si>
  <si>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</si>
  <si>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</si>
  <si>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</si>
  <si>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</si>
  <si>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</si>
  <si>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</si>
  <si>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</si>
  <si>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</si>
  <si>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</si>
  <si>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</si>
  <si>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</si>
  <si>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</si>
  <si>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</si>
  <si>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</si>
  <si>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</si>
  <si>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</si>
  <si>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</si>
  <si>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</si>
  <si>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</si>
  <si>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</si>
  <si>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</si>
  <si>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</si>
  <si>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</si>
  <si>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</si>
  <si>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</si>
  <si>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</si>
  <si>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</si>
  <si>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</si>
  <si>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</si>
  <si>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</si>
  <si>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</si>
  <si>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</si>
  <si>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</si>
  <si>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</si>
  <si>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</si>
  <si>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</si>
  <si>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</si>
  <si>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</si>
  <si>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</si>
  <si>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</si>
  <si>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</si>
  <si>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</si>
  <si>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</si>
  <si>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</si>
  <si>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</si>
  <si>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</si>
  <si>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</si>
  <si>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</si>
  <si>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</si>
  <si>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</si>
  <si>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</si>
  <si>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</si>
  <si>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</si>
  <si>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</si>
  <si>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</si>
  <si>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</si>
  <si>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</si>
  <si>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</si>
  <si>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</si>
  <si>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</si>
  <si>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</si>
  <si>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</si>
  <si>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</si>
  <si>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</si>
  <si>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</si>
  <si>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</si>
  <si>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</si>
  <si>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</si>
  <si>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</si>
  <si>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</si>
  <si>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</si>
  <si>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</si>
  <si>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</si>
  <si>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</si>
  <si>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</si>
  <si>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</si>
  <si>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</si>
  <si>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</si>
  <si>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</si>
  <si>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</si>
  <si>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</si>
  <si>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</si>
  <si>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</si>
  <si>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</si>
  <si>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</si>
  <si>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</si>
  <si>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</si>
  <si>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</si>
  <si>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</si>
  <si>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</si>
  <si>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</si>
  <si>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</si>
  <si>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</si>
  <si>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</si>
  <si>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</si>
  <si>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</si>
  <si>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</si>
  <si>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</si>
  <si>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</si>
  <si>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</si>
  <si>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</si>
  <si>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</si>
  <si>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</si>
  <si>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</si>
  <si>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</si>
  <si>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</si>
  <si>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</si>
  <si>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</si>
  <si>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</si>
  <si>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</si>
  <si>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</si>
  <si>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</si>
  <si>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</si>
  <si>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</si>
  <si>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</si>
  <si>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</si>
  <si>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</si>
  <si>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</si>
  <si>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</si>
  <si>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</si>
  <si>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</si>
  <si>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</si>
  <si>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</si>
  <si>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</si>
  <si>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</si>
  <si>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</si>
  <si>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</si>
  <si>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</si>
  <si>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</si>
  <si>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</si>
  <si>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</si>
  <si>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</si>
  <si>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</si>
  <si>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</si>
  <si>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</si>
  <si>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</si>
  <si>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</si>
  <si>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</si>
  <si>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</si>
  <si>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</si>
  <si>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</si>
  <si>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</si>
  <si>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</si>
  <si>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</si>
  <si>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</si>
  <si>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</si>
  <si>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</si>
  <si>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</si>
  <si>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</si>
  <si>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</si>
  <si>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</si>
  <si>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</si>
  <si>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</si>
  <si>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</si>
  <si>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</si>
  <si>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</si>
  <si>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</si>
  <si>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</si>
  <si>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</si>
  <si>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</si>
  <si>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</si>
  <si>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</si>
  <si>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</si>
  <si>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</si>
  <si>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</si>
  <si>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</si>
  <si>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</si>
  <si>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</si>
  <si>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</si>
  <si>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</si>
  <si>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</si>
  <si>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</si>
  <si>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</si>
  <si>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</si>
  <si>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</si>
  <si>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</si>
  <si>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</si>
  <si>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</si>
  <si>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Ing.Ondřej Bojko</t>
  </si>
  <si>
    <t>palisáda  betonová přírodní 165X120X800 mm</t>
  </si>
  <si>
    <t>Vpusť uliční,betonová vč.litinové mříže s panty a koše</t>
  </si>
  <si>
    <t>Osazení silniční obruby z dlažebních kostek v jedné řadě s ložem tl. přes 50 do 100 mm, s vyplněním a zatřením spár cementovou maltou z drobných kostek s boční opěrou z betonu prostého tř. C 20/25, do lože z betonu prostého téže značky</t>
  </si>
  <si>
    <t>Osazení silničního obrubníku betonového se zřízením lože, s vyplněním a zatřením spár cementovou maltou ležatého s boční opěrou z betonu prostého tř. C 20/25, do lože z betonu prostého téže značky</t>
  </si>
  <si>
    <t>Osazení chodníkového obrubníku betonového se zřízením lože, s vyplněním a zatřením spár cementovou maltou stojatého s boční opěrou z betonu prostého tř. C 20/25, do lože z betonu prostého téže značky</t>
  </si>
  <si>
    <t>Osazení obrubníku kamenného se zřízením lože, s vyplněním a zatřením spár cementovou maltou stojatého s boční opěrou z betonu prostého tř. C 20/25, do lože z betonu prostého téže značky</t>
  </si>
  <si>
    <t>Provizorní dopravní značení vč,zajištění bezbarierového přístupu a dvou provizorních zastávek s dočasnými nástupišti</t>
  </si>
  <si>
    <t>Odvodňovací žlab z polymerického betonu+čisticí kus,mřížka a PVC tvarovky pro dopojení žlabu na  potrubí D+M</t>
  </si>
  <si>
    <t>Výložník 1-ram VUD1/2000,žár,zn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</si>
</sst>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38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38" fillId="0" borderId="0" xfId="0" applyFont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E14" sqref="E14:A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8" t="s">
        <v>8</v>
      </c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3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28"/>
      <c r="AQ5" s="30"/>
      <c r="BE5" s="321" t="s">
        <v>17</v>
      </c>
      <c r="BS5" s="23" t="s">
        <v>9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25" t="s">
        <v>19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8"/>
      <c r="AQ6" s="30"/>
      <c r="BE6" s="322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22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2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2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22"/>
      <c r="BS10" s="23" t="s">
        <v>9</v>
      </c>
    </row>
    <row r="11" spans="2:71" ht="18.4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22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2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/>
      <c r="AO13" s="28"/>
      <c r="AP13" s="28"/>
      <c r="AQ13" s="30"/>
      <c r="BE13" s="322"/>
      <c r="BS13" s="23" t="s">
        <v>9</v>
      </c>
    </row>
    <row r="14" spans="2:71" ht="15">
      <c r="B14" s="27"/>
      <c r="C14" s="28"/>
      <c r="D14" s="28"/>
      <c r="E14" s="326" t="s">
        <v>1096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6" t="s">
        <v>29</v>
      </c>
      <c r="AL14" s="28"/>
      <c r="AM14" s="28"/>
      <c r="AN14" s="38"/>
      <c r="AO14" s="28"/>
      <c r="AP14" s="28"/>
      <c r="AQ14" s="30"/>
      <c r="BE14" s="322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2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5</v>
      </c>
      <c r="AO16" s="28"/>
      <c r="AP16" s="28"/>
      <c r="AQ16" s="30"/>
      <c r="BE16" s="322"/>
      <c r="BS16" s="23" t="s">
        <v>6</v>
      </c>
    </row>
    <row r="17" spans="2:71" ht="18.4" customHeight="1">
      <c r="B17" s="27"/>
      <c r="C17" s="28"/>
      <c r="D17" s="28"/>
      <c r="E17" s="34" t="s">
        <v>32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22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2"/>
      <c r="BS18" s="23" t="s">
        <v>9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2"/>
      <c r="BS19" s="23" t="s">
        <v>9</v>
      </c>
    </row>
    <row r="20" spans="2:71" ht="22.5" customHeight="1">
      <c r="B20" s="27"/>
      <c r="C20" s="28"/>
      <c r="D20" s="28"/>
      <c r="E20" s="328" t="s">
        <v>5</v>
      </c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28"/>
      <c r="AP20" s="28"/>
      <c r="AQ20" s="30"/>
      <c r="BE20" s="322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2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2"/>
    </row>
    <row r="23" spans="2:57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29">
        <f>ROUND(AG51,2)</f>
        <v>0</v>
      </c>
      <c r="AL23" s="330"/>
      <c r="AM23" s="330"/>
      <c r="AN23" s="330"/>
      <c r="AO23" s="330"/>
      <c r="AP23" s="41"/>
      <c r="AQ23" s="44"/>
      <c r="BE23" s="322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2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1" t="s">
        <v>36</v>
      </c>
      <c r="M25" s="331"/>
      <c r="N25" s="331"/>
      <c r="O25" s="331"/>
      <c r="P25" s="41"/>
      <c r="Q25" s="41"/>
      <c r="R25" s="41"/>
      <c r="S25" s="41"/>
      <c r="T25" s="41"/>
      <c r="U25" s="41"/>
      <c r="V25" s="41"/>
      <c r="W25" s="331" t="s">
        <v>37</v>
      </c>
      <c r="X25" s="331"/>
      <c r="Y25" s="331"/>
      <c r="Z25" s="331"/>
      <c r="AA25" s="331"/>
      <c r="AB25" s="331"/>
      <c r="AC25" s="331"/>
      <c r="AD25" s="331"/>
      <c r="AE25" s="331"/>
      <c r="AF25" s="41"/>
      <c r="AG25" s="41"/>
      <c r="AH25" s="41"/>
      <c r="AI25" s="41"/>
      <c r="AJ25" s="41"/>
      <c r="AK25" s="331" t="s">
        <v>38</v>
      </c>
      <c r="AL25" s="331"/>
      <c r="AM25" s="331"/>
      <c r="AN25" s="331"/>
      <c r="AO25" s="331"/>
      <c r="AP25" s="41"/>
      <c r="AQ25" s="44"/>
      <c r="BE25" s="322"/>
    </row>
    <row r="26" spans="2:57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32">
        <v>0.21</v>
      </c>
      <c r="M26" s="333"/>
      <c r="N26" s="333"/>
      <c r="O26" s="333"/>
      <c r="P26" s="47"/>
      <c r="Q26" s="47"/>
      <c r="R26" s="47"/>
      <c r="S26" s="47"/>
      <c r="T26" s="47"/>
      <c r="U26" s="47"/>
      <c r="V26" s="47"/>
      <c r="W26" s="334">
        <f>ROUND(AZ51,2)</f>
        <v>0</v>
      </c>
      <c r="X26" s="333"/>
      <c r="Y26" s="333"/>
      <c r="Z26" s="333"/>
      <c r="AA26" s="333"/>
      <c r="AB26" s="333"/>
      <c r="AC26" s="333"/>
      <c r="AD26" s="333"/>
      <c r="AE26" s="333"/>
      <c r="AF26" s="47"/>
      <c r="AG26" s="47"/>
      <c r="AH26" s="47"/>
      <c r="AI26" s="47"/>
      <c r="AJ26" s="47"/>
      <c r="AK26" s="334">
        <f>ROUND(AV51,2)</f>
        <v>0</v>
      </c>
      <c r="AL26" s="333"/>
      <c r="AM26" s="333"/>
      <c r="AN26" s="333"/>
      <c r="AO26" s="333"/>
      <c r="AP26" s="47"/>
      <c r="AQ26" s="49"/>
      <c r="BE26" s="322"/>
    </row>
    <row r="27" spans="2:57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32">
        <v>0.15</v>
      </c>
      <c r="M27" s="333"/>
      <c r="N27" s="333"/>
      <c r="O27" s="333"/>
      <c r="P27" s="47"/>
      <c r="Q27" s="47"/>
      <c r="R27" s="47"/>
      <c r="S27" s="47"/>
      <c r="T27" s="47"/>
      <c r="U27" s="47"/>
      <c r="V27" s="47"/>
      <c r="W27" s="334">
        <f>ROUND(BA51,2)</f>
        <v>0</v>
      </c>
      <c r="X27" s="333"/>
      <c r="Y27" s="333"/>
      <c r="Z27" s="333"/>
      <c r="AA27" s="333"/>
      <c r="AB27" s="333"/>
      <c r="AC27" s="333"/>
      <c r="AD27" s="333"/>
      <c r="AE27" s="333"/>
      <c r="AF27" s="47"/>
      <c r="AG27" s="47"/>
      <c r="AH27" s="47"/>
      <c r="AI27" s="47"/>
      <c r="AJ27" s="47"/>
      <c r="AK27" s="334">
        <f>ROUND(AW51,2)</f>
        <v>0</v>
      </c>
      <c r="AL27" s="333"/>
      <c r="AM27" s="333"/>
      <c r="AN27" s="333"/>
      <c r="AO27" s="333"/>
      <c r="AP27" s="47"/>
      <c r="AQ27" s="49"/>
      <c r="BE27" s="322"/>
    </row>
    <row r="28" spans="2:57" s="2" customFormat="1" ht="14.45" customHeight="1" hidden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32">
        <v>0.21</v>
      </c>
      <c r="M28" s="333"/>
      <c r="N28" s="333"/>
      <c r="O28" s="333"/>
      <c r="P28" s="47"/>
      <c r="Q28" s="47"/>
      <c r="R28" s="47"/>
      <c r="S28" s="47"/>
      <c r="T28" s="47"/>
      <c r="U28" s="47"/>
      <c r="V28" s="47"/>
      <c r="W28" s="334">
        <f>ROUND(BB51,2)</f>
        <v>0</v>
      </c>
      <c r="X28" s="333"/>
      <c r="Y28" s="333"/>
      <c r="Z28" s="333"/>
      <c r="AA28" s="333"/>
      <c r="AB28" s="333"/>
      <c r="AC28" s="333"/>
      <c r="AD28" s="333"/>
      <c r="AE28" s="333"/>
      <c r="AF28" s="47"/>
      <c r="AG28" s="47"/>
      <c r="AH28" s="47"/>
      <c r="AI28" s="47"/>
      <c r="AJ28" s="47"/>
      <c r="AK28" s="334">
        <v>0</v>
      </c>
      <c r="AL28" s="333"/>
      <c r="AM28" s="333"/>
      <c r="AN28" s="333"/>
      <c r="AO28" s="333"/>
      <c r="AP28" s="47"/>
      <c r="AQ28" s="49"/>
      <c r="BE28" s="322"/>
    </row>
    <row r="29" spans="2:57" s="2" customFormat="1" ht="14.45" customHeight="1" hidden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32">
        <v>0.15</v>
      </c>
      <c r="M29" s="333"/>
      <c r="N29" s="333"/>
      <c r="O29" s="333"/>
      <c r="P29" s="47"/>
      <c r="Q29" s="47"/>
      <c r="R29" s="47"/>
      <c r="S29" s="47"/>
      <c r="T29" s="47"/>
      <c r="U29" s="47"/>
      <c r="V29" s="47"/>
      <c r="W29" s="334">
        <f>ROUND(BC51,2)</f>
        <v>0</v>
      </c>
      <c r="X29" s="333"/>
      <c r="Y29" s="333"/>
      <c r="Z29" s="333"/>
      <c r="AA29" s="333"/>
      <c r="AB29" s="333"/>
      <c r="AC29" s="333"/>
      <c r="AD29" s="333"/>
      <c r="AE29" s="333"/>
      <c r="AF29" s="47"/>
      <c r="AG29" s="47"/>
      <c r="AH29" s="47"/>
      <c r="AI29" s="47"/>
      <c r="AJ29" s="47"/>
      <c r="AK29" s="334">
        <v>0</v>
      </c>
      <c r="AL29" s="333"/>
      <c r="AM29" s="333"/>
      <c r="AN29" s="333"/>
      <c r="AO29" s="333"/>
      <c r="AP29" s="47"/>
      <c r="AQ29" s="49"/>
      <c r="BE29" s="322"/>
    </row>
    <row r="30" spans="2:57" s="2" customFormat="1" ht="14.45" customHeight="1" hidden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32">
        <v>0</v>
      </c>
      <c r="M30" s="333"/>
      <c r="N30" s="333"/>
      <c r="O30" s="333"/>
      <c r="P30" s="47"/>
      <c r="Q30" s="47"/>
      <c r="R30" s="47"/>
      <c r="S30" s="47"/>
      <c r="T30" s="47"/>
      <c r="U30" s="47"/>
      <c r="V30" s="47"/>
      <c r="W30" s="334">
        <f>ROUND(BD51,2)</f>
        <v>0</v>
      </c>
      <c r="X30" s="333"/>
      <c r="Y30" s="333"/>
      <c r="Z30" s="333"/>
      <c r="AA30" s="333"/>
      <c r="AB30" s="333"/>
      <c r="AC30" s="333"/>
      <c r="AD30" s="333"/>
      <c r="AE30" s="333"/>
      <c r="AF30" s="47"/>
      <c r="AG30" s="47"/>
      <c r="AH30" s="47"/>
      <c r="AI30" s="47"/>
      <c r="AJ30" s="47"/>
      <c r="AK30" s="334">
        <v>0</v>
      </c>
      <c r="AL30" s="333"/>
      <c r="AM30" s="333"/>
      <c r="AN30" s="333"/>
      <c r="AO30" s="333"/>
      <c r="AP30" s="47"/>
      <c r="AQ30" s="49"/>
      <c r="BE30" s="322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2"/>
    </row>
    <row r="32" spans="2:57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39" t="s">
        <v>47</v>
      </c>
      <c r="Y32" s="340"/>
      <c r="Z32" s="340"/>
      <c r="AA32" s="340"/>
      <c r="AB32" s="340"/>
      <c r="AC32" s="52"/>
      <c r="AD32" s="52"/>
      <c r="AE32" s="52"/>
      <c r="AF32" s="52"/>
      <c r="AG32" s="52"/>
      <c r="AH32" s="52"/>
      <c r="AI32" s="52"/>
      <c r="AJ32" s="52"/>
      <c r="AK32" s="341">
        <f>SUM(AK23:AK30)</f>
        <v>0</v>
      </c>
      <c r="AL32" s="340"/>
      <c r="AM32" s="340"/>
      <c r="AN32" s="340"/>
      <c r="AO32" s="342"/>
      <c r="AP32" s="50"/>
      <c r="AQ32" s="54"/>
      <c r="BE32" s="322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48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>
        <f>K5</f>
        <v>0</v>
      </c>
      <c r="AR41" s="61"/>
    </row>
    <row r="42" spans="2:44" s="4" customFormat="1" ht="36.95" customHeight="1">
      <c r="B42" s="63"/>
      <c r="C42" s="64" t="s">
        <v>18</v>
      </c>
      <c r="L42" s="350" t="str">
        <f>K6</f>
        <v>Ulice prům park-aut.zast.před fa Erich Jaeger,přechod pro chodce a navazující komunik. pro pěší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52" t="str">
        <f>IF(AN8="","",AN8)</f>
        <v>16. 1. 2019</v>
      </c>
      <c r="AN44" s="352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>Město Kopřivnice</v>
      </c>
      <c r="AI46" s="62" t="s">
        <v>31</v>
      </c>
      <c r="AM46" s="353" t="str">
        <f>IF(E17="","",E17)</f>
        <v>HaskoningDHV Czech Republic,spol.s.r.o.,</v>
      </c>
      <c r="AN46" s="353"/>
      <c r="AO46" s="353"/>
      <c r="AP46" s="353"/>
      <c r="AR46" s="40"/>
      <c r="AS46" s="354" t="s">
        <v>49</v>
      </c>
      <c r="AT46" s="355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>Ing.Ondřej Bojko</v>
      </c>
      <c r="AR47" s="40"/>
      <c r="AS47" s="356"/>
      <c r="AT47" s="357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56"/>
      <c r="AT48" s="357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5" t="s">
        <v>50</v>
      </c>
      <c r="D49" s="336"/>
      <c r="E49" s="336"/>
      <c r="F49" s="336"/>
      <c r="G49" s="336"/>
      <c r="H49" s="70"/>
      <c r="I49" s="337" t="s">
        <v>51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8" t="s">
        <v>52</v>
      </c>
      <c r="AH49" s="336"/>
      <c r="AI49" s="336"/>
      <c r="AJ49" s="336"/>
      <c r="AK49" s="336"/>
      <c r="AL49" s="336"/>
      <c r="AM49" s="336"/>
      <c r="AN49" s="337" t="s">
        <v>53</v>
      </c>
      <c r="AO49" s="336"/>
      <c r="AP49" s="336"/>
      <c r="AQ49" s="71" t="s">
        <v>54</v>
      </c>
      <c r="AR49" s="40"/>
      <c r="AS49" s="72" t="s">
        <v>55</v>
      </c>
      <c r="AT49" s="73" t="s">
        <v>56</v>
      </c>
      <c r="AU49" s="73" t="s">
        <v>57</v>
      </c>
      <c r="AV49" s="73" t="s">
        <v>58</v>
      </c>
      <c r="AW49" s="73" t="s">
        <v>59</v>
      </c>
      <c r="AX49" s="73" t="s">
        <v>60</v>
      </c>
      <c r="AY49" s="73" t="s">
        <v>61</v>
      </c>
      <c r="AZ49" s="73" t="s">
        <v>62</v>
      </c>
      <c r="BA49" s="73" t="s">
        <v>63</v>
      </c>
      <c r="BB49" s="73" t="s">
        <v>64</v>
      </c>
      <c r="BC49" s="73" t="s">
        <v>65</v>
      </c>
      <c r="BD49" s="74" t="s">
        <v>66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6">
        <f>ROUND(SUM(AG52:AG55),2)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78" t="s">
        <v>5</v>
      </c>
      <c r="AR51" s="63"/>
      <c r="AS51" s="79">
        <f>ROUND(SUM(AS52:AS55),2)</f>
        <v>0</v>
      </c>
      <c r="AT51" s="80">
        <f>ROUND(SUM(AV51:AW51),2)</f>
        <v>0</v>
      </c>
      <c r="AU51" s="81">
        <f>ROUND(SUM(AU52:AU55),5)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ROUND(SUM(AZ52:AZ55),2)</f>
        <v>0</v>
      </c>
      <c r="BA51" s="80">
        <f>ROUND(SUM(BA52:BA55),2)</f>
        <v>0</v>
      </c>
      <c r="BB51" s="80">
        <f>ROUND(SUM(BB52:BB55),2)</f>
        <v>0</v>
      </c>
      <c r="BC51" s="80">
        <f>ROUND(SUM(BC52:BC55),2)</f>
        <v>0</v>
      </c>
      <c r="BD51" s="82">
        <f>ROUND(SUM(BD52:BD55),2)</f>
        <v>0</v>
      </c>
      <c r="BS51" s="64" t="s">
        <v>68</v>
      </c>
      <c r="BT51" s="64" t="s">
        <v>69</v>
      </c>
      <c r="BU51" s="83" t="s">
        <v>70</v>
      </c>
      <c r="BV51" s="64" t="s">
        <v>71</v>
      </c>
      <c r="BW51" s="64" t="s">
        <v>7</v>
      </c>
      <c r="BX51" s="64" t="s">
        <v>72</v>
      </c>
      <c r="CL51" s="64" t="s">
        <v>5</v>
      </c>
    </row>
    <row r="52" spans="1:91" s="5" customFormat="1" ht="37.5" customHeight="1">
      <c r="A52" s="84" t="s">
        <v>73</v>
      </c>
      <c r="B52" s="85"/>
      <c r="C52" s="86"/>
      <c r="D52" s="343" t="s">
        <v>74</v>
      </c>
      <c r="E52" s="343"/>
      <c r="F52" s="343"/>
      <c r="G52" s="343"/>
      <c r="H52" s="343"/>
      <c r="I52" s="87"/>
      <c r="J52" s="343" t="s">
        <v>75</v>
      </c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4">
        <f>'1 - SO 101.1 Místní komun...'!J27</f>
        <v>0</v>
      </c>
      <c r="AH52" s="345"/>
      <c r="AI52" s="345"/>
      <c r="AJ52" s="345"/>
      <c r="AK52" s="345"/>
      <c r="AL52" s="345"/>
      <c r="AM52" s="345"/>
      <c r="AN52" s="344">
        <f>SUM(AG52,AT52)</f>
        <v>0</v>
      </c>
      <c r="AO52" s="345"/>
      <c r="AP52" s="345"/>
      <c r="AQ52" s="88" t="s">
        <v>76</v>
      </c>
      <c r="AR52" s="85"/>
      <c r="AS52" s="89">
        <v>0</v>
      </c>
      <c r="AT52" s="90">
        <f>ROUND(SUM(AV52:AW52),2)</f>
        <v>0</v>
      </c>
      <c r="AU52" s="91">
        <f>'1 - SO 101.1 Místní komun...'!P87</f>
        <v>0</v>
      </c>
      <c r="AV52" s="90">
        <f>'1 - SO 101.1 Místní komun...'!J30</f>
        <v>0</v>
      </c>
      <c r="AW52" s="90">
        <f>'1 - SO 101.1 Místní komun...'!J31</f>
        <v>0</v>
      </c>
      <c r="AX52" s="90">
        <f>'1 - SO 101.1 Místní komun...'!J32</f>
        <v>0</v>
      </c>
      <c r="AY52" s="90">
        <f>'1 - SO 101.1 Místní komun...'!J33</f>
        <v>0</v>
      </c>
      <c r="AZ52" s="90">
        <f>'1 - SO 101.1 Místní komun...'!F30</f>
        <v>0</v>
      </c>
      <c r="BA52" s="90">
        <f>'1 - SO 101.1 Místní komun...'!F31</f>
        <v>0</v>
      </c>
      <c r="BB52" s="90">
        <f>'1 - SO 101.1 Místní komun...'!F32</f>
        <v>0</v>
      </c>
      <c r="BC52" s="90">
        <f>'1 - SO 101.1 Místní komun...'!F33</f>
        <v>0</v>
      </c>
      <c r="BD52" s="92">
        <f>'1 - SO 101.1 Místní komun...'!F34</f>
        <v>0</v>
      </c>
      <c r="BT52" s="93" t="s">
        <v>74</v>
      </c>
      <c r="BV52" s="93" t="s">
        <v>71</v>
      </c>
      <c r="BW52" s="93" t="s">
        <v>77</v>
      </c>
      <c r="BX52" s="93" t="s">
        <v>7</v>
      </c>
      <c r="CL52" s="93" t="s">
        <v>5</v>
      </c>
      <c r="CM52" s="93" t="s">
        <v>78</v>
      </c>
    </row>
    <row r="53" spans="1:91" s="5" customFormat="1" ht="37.5" customHeight="1">
      <c r="A53" s="84" t="s">
        <v>73</v>
      </c>
      <c r="B53" s="85"/>
      <c r="C53" s="86"/>
      <c r="D53" s="343" t="s">
        <v>78</v>
      </c>
      <c r="E53" s="343"/>
      <c r="F53" s="343"/>
      <c r="G53" s="343"/>
      <c r="H53" s="343"/>
      <c r="I53" s="87"/>
      <c r="J53" s="343" t="s">
        <v>79</v>
      </c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4">
        <f>'2 - SO 401 Veřejné osvětl...'!J27</f>
        <v>0</v>
      </c>
      <c r="AH53" s="345"/>
      <c r="AI53" s="345"/>
      <c r="AJ53" s="345"/>
      <c r="AK53" s="345"/>
      <c r="AL53" s="345"/>
      <c r="AM53" s="345"/>
      <c r="AN53" s="344">
        <f>SUM(AG53,AT53)</f>
        <v>0</v>
      </c>
      <c r="AO53" s="345"/>
      <c r="AP53" s="345"/>
      <c r="AQ53" s="88" t="s">
        <v>76</v>
      </c>
      <c r="AR53" s="85"/>
      <c r="AS53" s="89">
        <v>0</v>
      </c>
      <c r="AT53" s="90">
        <f>ROUND(SUM(AV53:AW53),2)</f>
        <v>0</v>
      </c>
      <c r="AU53" s="91">
        <f>'2 - SO 401 Veřejné osvětl...'!P81</f>
        <v>0</v>
      </c>
      <c r="AV53" s="90">
        <f>'2 - SO 401 Veřejné osvětl...'!J30</f>
        <v>0</v>
      </c>
      <c r="AW53" s="90">
        <f>'2 - SO 401 Veřejné osvětl...'!J31</f>
        <v>0</v>
      </c>
      <c r="AX53" s="90">
        <f>'2 - SO 401 Veřejné osvětl...'!J32</f>
        <v>0</v>
      </c>
      <c r="AY53" s="90">
        <f>'2 - SO 401 Veřejné osvětl...'!J33</f>
        <v>0</v>
      </c>
      <c r="AZ53" s="90">
        <f>'2 - SO 401 Veřejné osvětl...'!F30</f>
        <v>0</v>
      </c>
      <c r="BA53" s="90">
        <f>'2 - SO 401 Veřejné osvětl...'!F31</f>
        <v>0</v>
      </c>
      <c r="BB53" s="90">
        <f>'2 - SO 401 Veřejné osvětl...'!F32</f>
        <v>0</v>
      </c>
      <c r="BC53" s="90">
        <f>'2 - SO 401 Veřejné osvětl...'!F33</f>
        <v>0</v>
      </c>
      <c r="BD53" s="92">
        <f>'2 - SO 401 Veřejné osvětl...'!F34</f>
        <v>0</v>
      </c>
      <c r="BT53" s="93" t="s">
        <v>74</v>
      </c>
      <c r="BV53" s="93" t="s">
        <v>71</v>
      </c>
      <c r="BW53" s="93" t="s">
        <v>80</v>
      </c>
      <c r="BX53" s="93" t="s">
        <v>7</v>
      </c>
      <c r="CL53" s="93" t="s">
        <v>5</v>
      </c>
      <c r="CM53" s="93" t="s">
        <v>78</v>
      </c>
    </row>
    <row r="54" spans="1:91" s="5" customFormat="1" ht="37.5" customHeight="1">
      <c r="A54" s="84" t="s">
        <v>73</v>
      </c>
      <c r="B54" s="85"/>
      <c r="C54" s="86"/>
      <c r="D54" s="343" t="s">
        <v>81</v>
      </c>
      <c r="E54" s="343"/>
      <c r="F54" s="343"/>
      <c r="G54" s="343"/>
      <c r="H54" s="343"/>
      <c r="I54" s="87"/>
      <c r="J54" s="343" t="s">
        <v>82</v>
      </c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4">
        <f>'3 - SO 101.2 Místní komun...'!J27</f>
        <v>0</v>
      </c>
      <c r="AH54" s="345"/>
      <c r="AI54" s="345"/>
      <c r="AJ54" s="345"/>
      <c r="AK54" s="345"/>
      <c r="AL54" s="345"/>
      <c r="AM54" s="345"/>
      <c r="AN54" s="344">
        <f>SUM(AG54,AT54)</f>
        <v>0</v>
      </c>
      <c r="AO54" s="345"/>
      <c r="AP54" s="345"/>
      <c r="AQ54" s="88" t="s">
        <v>76</v>
      </c>
      <c r="AR54" s="85"/>
      <c r="AS54" s="89">
        <v>0</v>
      </c>
      <c r="AT54" s="90">
        <f>ROUND(SUM(AV54:AW54),2)</f>
        <v>0</v>
      </c>
      <c r="AU54" s="91">
        <f>'3 - SO 101.2 Místní komun...'!P85</f>
        <v>0</v>
      </c>
      <c r="AV54" s="90">
        <f>'3 - SO 101.2 Místní komun...'!J30</f>
        <v>0</v>
      </c>
      <c r="AW54" s="90">
        <f>'3 - SO 101.2 Místní komun...'!J31</f>
        <v>0</v>
      </c>
      <c r="AX54" s="90">
        <f>'3 - SO 101.2 Místní komun...'!J32</f>
        <v>0</v>
      </c>
      <c r="AY54" s="90">
        <f>'3 - SO 101.2 Místní komun...'!J33</f>
        <v>0</v>
      </c>
      <c r="AZ54" s="90">
        <f>'3 - SO 101.2 Místní komun...'!F30</f>
        <v>0</v>
      </c>
      <c r="BA54" s="90">
        <f>'3 - SO 101.2 Místní komun...'!F31</f>
        <v>0</v>
      </c>
      <c r="BB54" s="90">
        <f>'3 - SO 101.2 Místní komun...'!F32</f>
        <v>0</v>
      </c>
      <c r="BC54" s="90">
        <f>'3 - SO 101.2 Místní komun...'!F33</f>
        <v>0</v>
      </c>
      <c r="BD54" s="92">
        <f>'3 - SO 101.2 Místní komun...'!F34</f>
        <v>0</v>
      </c>
      <c r="BT54" s="93" t="s">
        <v>74</v>
      </c>
      <c r="BV54" s="93" t="s">
        <v>71</v>
      </c>
      <c r="BW54" s="93" t="s">
        <v>83</v>
      </c>
      <c r="BX54" s="93" t="s">
        <v>7</v>
      </c>
      <c r="CL54" s="93" t="s">
        <v>5</v>
      </c>
      <c r="CM54" s="93" t="s">
        <v>78</v>
      </c>
    </row>
    <row r="55" spans="1:91" s="5" customFormat="1" ht="37.5" customHeight="1">
      <c r="A55" s="84" t="s">
        <v>73</v>
      </c>
      <c r="B55" s="85"/>
      <c r="C55" s="86"/>
      <c r="D55" s="343" t="s">
        <v>84</v>
      </c>
      <c r="E55" s="343"/>
      <c r="F55" s="343"/>
      <c r="G55" s="343"/>
      <c r="H55" s="343"/>
      <c r="I55" s="87"/>
      <c r="J55" s="343" t="s">
        <v>85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4">
        <f>'4 - SO 101.3 Místní komun...'!J27</f>
        <v>0</v>
      </c>
      <c r="AH55" s="345"/>
      <c r="AI55" s="345"/>
      <c r="AJ55" s="345"/>
      <c r="AK55" s="345"/>
      <c r="AL55" s="345"/>
      <c r="AM55" s="345"/>
      <c r="AN55" s="344">
        <f>SUM(AG55,AT55)</f>
        <v>0</v>
      </c>
      <c r="AO55" s="345"/>
      <c r="AP55" s="345"/>
      <c r="AQ55" s="88" t="s">
        <v>76</v>
      </c>
      <c r="AR55" s="85"/>
      <c r="AS55" s="94">
        <v>0</v>
      </c>
      <c r="AT55" s="95">
        <f>ROUND(SUM(AV55:AW55),2)</f>
        <v>0</v>
      </c>
      <c r="AU55" s="96">
        <f>'4 - SO 101.3 Místní komun...'!P76</f>
        <v>0</v>
      </c>
      <c r="AV55" s="95">
        <f>'4 - SO 101.3 Místní komun...'!J30</f>
        <v>0</v>
      </c>
      <c r="AW55" s="95">
        <f>'4 - SO 101.3 Místní komun...'!J31</f>
        <v>0</v>
      </c>
      <c r="AX55" s="95">
        <f>'4 - SO 101.3 Místní komun...'!J32</f>
        <v>0</v>
      </c>
      <c r="AY55" s="95">
        <f>'4 - SO 101.3 Místní komun...'!J33</f>
        <v>0</v>
      </c>
      <c r="AZ55" s="95">
        <f>'4 - SO 101.3 Místní komun...'!F30</f>
        <v>0</v>
      </c>
      <c r="BA55" s="95">
        <f>'4 - SO 101.3 Místní komun...'!F31</f>
        <v>0</v>
      </c>
      <c r="BB55" s="95">
        <f>'4 - SO 101.3 Místní komun...'!F32</f>
        <v>0</v>
      </c>
      <c r="BC55" s="95">
        <f>'4 - SO 101.3 Místní komun...'!F33</f>
        <v>0</v>
      </c>
      <c r="BD55" s="97">
        <f>'4 - SO 101.3 Místní komun...'!F34</f>
        <v>0</v>
      </c>
      <c r="BT55" s="93" t="s">
        <v>74</v>
      </c>
      <c r="BV55" s="93" t="s">
        <v>71</v>
      </c>
      <c r="BW55" s="93" t="s">
        <v>86</v>
      </c>
      <c r="BX55" s="93" t="s">
        <v>7</v>
      </c>
      <c r="CL55" s="93" t="s">
        <v>5</v>
      </c>
      <c r="CM55" s="93" t="s">
        <v>78</v>
      </c>
    </row>
    <row r="56" spans="2:44" s="1" customFormat="1" ht="30" customHeight="1">
      <c r="B56" s="40"/>
      <c r="AR56" s="40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0"/>
    </row>
  </sheetData>
  <mergeCells count="53"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SO 101.1 Místní komun...'!C2" display="/"/>
    <hyperlink ref="A53" location="'2 - SO 401 Veřejné osvětl...'!C2" display="/"/>
    <hyperlink ref="A54" location="'3 - SO 101.2 Místní komun...'!C2" display="/"/>
    <hyperlink ref="A55" location="'4 - SO 101.3 Místní komu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79"/>
  <sheetViews>
    <sheetView showGridLines="0" workbookViewId="0" topLeftCell="A1">
      <pane ySplit="1" topLeftCell="A336" activePane="bottomLeft" state="frozen"/>
      <selection pane="bottomLeft" activeCell="G363" sqref="G36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87</v>
      </c>
      <c r="G1" s="361" t="s">
        <v>88</v>
      </c>
      <c r="H1" s="361"/>
      <c r="I1" s="102"/>
      <c r="J1" s="101" t="s">
        <v>89</v>
      </c>
      <c r="K1" s="100" t="s">
        <v>90</v>
      </c>
      <c r="L1" s="101" t="s">
        <v>91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8" t="s">
        <v>8</v>
      </c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3" t="s">
        <v>77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78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62" t="str">
        <f>'Rekapitulace stavby'!K6</f>
        <v>Ulice prům park-aut.zast.před fa Erich Jaeger,přechod pro chodce a navazující komunik. pro pěší</v>
      </c>
      <c r="F7" s="363"/>
      <c r="G7" s="363"/>
      <c r="H7" s="363"/>
      <c r="I7" s="104"/>
      <c r="J7" s="28"/>
      <c r="K7" s="30"/>
    </row>
    <row r="8" spans="2:11" s="1" customFormat="1" ht="15">
      <c r="B8" s="40"/>
      <c r="C8" s="41"/>
      <c r="D8" s="36" t="s">
        <v>93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64" t="s">
        <v>94</v>
      </c>
      <c r="F9" s="365"/>
      <c r="G9" s="365"/>
      <c r="H9" s="36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6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6" t="s">
        <v>24</v>
      </c>
      <c r="J12" s="107" t="str">
        <f>'Rekapitulace stavby'!AN8</f>
        <v>16. 1. 2019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6" t="s">
        <v>27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06" t="s">
        <v>29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Ing.Ondřej Bojko</v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6" t="s">
        <v>27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32</v>
      </c>
      <c r="F21" s="41"/>
      <c r="G21" s="41"/>
      <c r="H21" s="41"/>
      <c r="I21" s="106" t="s">
        <v>29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28" t="s">
        <v>5</v>
      </c>
      <c r="F24" s="328"/>
      <c r="G24" s="328"/>
      <c r="H24" s="328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35</v>
      </c>
      <c r="E27" s="41"/>
      <c r="F27" s="41"/>
      <c r="G27" s="41"/>
      <c r="H27" s="41"/>
      <c r="I27" s="105"/>
      <c r="J27" s="115">
        <f>ROUND(J87,2)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6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7">
        <f>ROUND(SUM(BE87:BE378),2)</f>
        <v>0</v>
      </c>
      <c r="G30" s="41"/>
      <c r="H30" s="41"/>
      <c r="I30" s="118">
        <v>0.21</v>
      </c>
      <c r="J30" s="117">
        <f>ROUND(ROUND((SUM(BE87:BE378)),2)*I30,2)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7">
        <f>ROUND(SUM(BF87:BF378),2)</f>
        <v>0</v>
      </c>
      <c r="G31" s="41"/>
      <c r="H31" s="41"/>
      <c r="I31" s="118">
        <v>0.15</v>
      </c>
      <c r="J31" s="117">
        <f>ROUND(ROUND((SUM(BF87:BF378)),2)*I31,2)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7">
        <f>ROUND(SUM(BG87:BG378),2)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7">
        <f>ROUND(SUM(BH87:BH378),2)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7">
        <f>ROUND(SUM(BI87:BI378),2)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45</v>
      </c>
      <c r="E36" s="70"/>
      <c r="F36" s="70"/>
      <c r="G36" s="121" t="s">
        <v>46</v>
      </c>
      <c r="H36" s="122" t="s">
        <v>47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62" t="str">
        <f>E7</f>
        <v>Ulice prům park-aut.zast.před fa Erich Jaeger,přechod pro chodce a navazující komunik. pro pěší</v>
      </c>
      <c r="F45" s="363"/>
      <c r="G45" s="363"/>
      <c r="H45" s="363"/>
      <c r="I45" s="105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64" t="str">
        <f>E9</f>
        <v>1 - SO 101.1 Místní komunikace-způsobilé výdaje hlavní</v>
      </c>
      <c r="F47" s="365"/>
      <c r="G47" s="365"/>
      <c r="H47" s="365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6" t="s">
        <v>24</v>
      </c>
      <c r="J49" s="107" t="str">
        <f>IF(J12="","",J12)</f>
        <v>16. 1. 2019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Město Kopřivnice</v>
      </c>
      <c r="G51" s="41"/>
      <c r="H51" s="41"/>
      <c r="I51" s="106" t="s">
        <v>31</v>
      </c>
      <c r="J51" s="34" t="str">
        <f>E21</f>
        <v>HaskoningDHV Czech Republic,spol.s.r.o.,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>Ing.Ondřej Bojko</v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96</v>
      </c>
      <c r="D54" s="119"/>
      <c r="E54" s="119"/>
      <c r="F54" s="119"/>
      <c r="G54" s="119"/>
      <c r="H54" s="119"/>
      <c r="I54" s="130"/>
      <c r="J54" s="131" t="s">
        <v>97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98</v>
      </c>
      <c r="D56" s="41"/>
      <c r="E56" s="41"/>
      <c r="F56" s="41"/>
      <c r="G56" s="41"/>
      <c r="H56" s="41"/>
      <c r="I56" s="105"/>
      <c r="J56" s="115">
        <f>J87</f>
        <v>0</v>
      </c>
      <c r="K56" s="44"/>
      <c r="AU56" s="23" t="s">
        <v>99</v>
      </c>
    </row>
    <row r="57" spans="2:11" s="7" customFormat="1" ht="24.95" customHeight="1">
      <c r="B57" s="134"/>
      <c r="C57" s="135"/>
      <c r="D57" s="136" t="s">
        <v>100</v>
      </c>
      <c r="E57" s="137"/>
      <c r="F57" s="137"/>
      <c r="G57" s="137"/>
      <c r="H57" s="137"/>
      <c r="I57" s="138"/>
      <c r="J57" s="139">
        <f>J88</f>
        <v>0</v>
      </c>
      <c r="K57" s="140"/>
    </row>
    <row r="58" spans="2:11" s="8" customFormat="1" ht="19.9" customHeight="1">
      <c r="B58" s="141"/>
      <c r="C58" s="142"/>
      <c r="D58" s="143" t="s">
        <v>101</v>
      </c>
      <c r="E58" s="144"/>
      <c r="F58" s="144"/>
      <c r="G58" s="144"/>
      <c r="H58" s="144"/>
      <c r="I58" s="145"/>
      <c r="J58" s="146">
        <f>J89</f>
        <v>0</v>
      </c>
      <c r="K58" s="147"/>
    </row>
    <row r="59" spans="2:11" s="8" customFormat="1" ht="19.9" customHeight="1">
      <c r="B59" s="141"/>
      <c r="C59" s="142"/>
      <c r="D59" s="143" t="s">
        <v>102</v>
      </c>
      <c r="E59" s="144"/>
      <c r="F59" s="144"/>
      <c r="G59" s="144"/>
      <c r="H59" s="144"/>
      <c r="I59" s="145"/>
      <c r="J59" s="146">
        <f>J103</f>
        <v>0</v>
      </c>
      <c r="K59" s="147"/>
    </row>
    <row r="60" spans="2:11" s="8" customFormat="1" ht="19.9" customHeight="1">
      <c r="B60" s="141"/>
      <c r="C60" s="142"/>
      <c r="D60" s="143" t="s">
        <v>103</v>
      </c>
      <c r="E60" s="144"/>
      <c r="F60" s="144"/>
      <c r="G60" s="144"/>
      <c r="H60" s="144"/>
      <c r="I60" s="145"/>
      <c r="J60" s="146">
        <f>J210</f>
        <v>0</v>
      </c>
      <c r="K60" s="147"/>
    </row>
    <row r="61" spans="2:11" s="8" customFormat="1" ht="19.9" customHeight="1">
      <c r="B61" s="141"/>
      <c r="C61" s="142"/>
      <c r="D61" s="143" t="s">
        <v>104</v>
      </c>
      <c r="E61" s="144"/>
      <c r="F61" s="144"/>
      <c r="G61" s="144"/>
      <c r="H61" s="144"/>
      <c r="I61" s="145"/>
      <c r="J61" s="146">
        <f>J216</f>
        <v>0</v>
      </c>
      <c r="K61" s="147"/>
    </row>
    <row r="62" spans="2:11" s="8" customFormat="1" ht="19.9" customHeight="1">
      <c r="B62" s="141"/>
      <c r="C62" s="142"/>
      <c r="D62" s="143" t="s">
        <v>105</v>
      </c>
      <c r="E62" s="144"/>
      <c r="F62" s="144"/>
      <c r="G62" s="144"/>
      <c r="H62" s="144"/>
      <c r="I62" s="145"/>
      <c r="J62" s="146">
        <f>J238</f>
        <v>0</v>
      </c>
      <c r="K62" s="147"/>
    </row>
    <row r="63" spans="2:11" s="8" customFormat="1" ht="19.9" customHeight="1">
      <c r="B63" s="141"/>
      <c r="C63" s="142"/>
      <c r="D63" s="143" t="s">
        <v>106</v>
      </c>
      <c r="E63" s="144"/>
      <c r="F63" s="144"/>
      <c r="G63" s="144"/>
      <c r="H63" s="144"/>
      <c r="I63" s="145"/>
      <c r="J63" s="146">
        <f>J240</f>
        <v>0</v>
      </c>
      <c r="K63" s="147"/>
    </row>
    <row r="64" spans="2:11" s="8" customFormat="1" ht="19.9" customHeight="1">
      <c r="B64" s="141"/>
      <c r="C64" s="142"/>
      <c r="D64" s="143" t="s">
        <v>107</v>
      </c>
      <c r="E64" s="144"/>
      <c r="F64" s="144"/>
      <c r="G64" s="144"/>
      <c r="H64" s="144"/>
      <c r="I64" s="145"/>
      <c r="J64" s="146">
        <f>J279</f>
        <v>0</v>
      </c>
      <c r="K64" s="147"/>
    </row>
    <row r="65" spans="2:11" s="8" customFormat="1" ht="19.9" customHeight="1">
      <c r="B65" s="141"/>
      <c r="C65" s="142"/>
      <c r="D65" s="143" t="s">
        <v>108</v>
      </c>
      <c r="E65" s="144"/>
      <c r="F65" s="144"/>
      <c r="G65" s="144"/>
      <c r="H65" s="144"/>
      <c r="I65" s="145"/>
      <c r="J65" s="146">
        <f>J286</f>
        <v>0</v>
      </c>
      <c r="K65" s="147"/>
    </row>
    <row r="66" spans="2:11" s="8" customFormat="1" ht="19.9" customHeight="1">
      <c r="B66" s="141"/>
      <c r="C66" s="142"/>
      <c r="D66" s="143" t="s">
        <v>109</v>
      </c>
      <c r="E66" s="144"/>
      <c r="F66" s="144"/>
      <c r="G66" s="144"/>
      <c r="H66" s="144"/>
      <c r="I66" s="145"/>
      <c r="J66" s="146">
        <f>J364</f>
        <v>0</v>
      </c>
      <c r="K66" s="147"/>
    </row>
    <row r="67" spans="2:11" s="8" customFormat="1" ht="19.9" customHeight="1">
      <c r="B67" s="141"/>
      <c r="C67" s="142"/>
      <c r="D67" s="143" t="s">
        <v>110</v>
      </c>
      <c r="E67" s="144"/>
      <c r="F67" s="144"/>
      <c r="G67" s="144"/>
      <c r="H67" s="144"/>
      <c r="I67" s="145"/>
      <c r="J67" s="146">
        <f>J377</f>
        <v>0</v>
      </c>
      <c r="K67" s="147"/>
    </row>
    <row r="68" spans="2:11" s="1" customFormat="1" ht="21.75" customHeight="1">
      <c r="B68" s="40"/>
      <c r="C68" s="41"/>
      <c r="D68" s="41"/>
      <c r="E68" s="41"/>
      <c r="F68" s="41"/>
      <c r="G68" s="41"/>
      <c r="H68" s="41"/>
      <c r="I68" s="105"/>
      <c r="J68" s="41"/>
      <c r="K68" s="44"/>
    </row>
    <row r="69" spans="2:11" s="1" customFormat="1" ht="6.95" customHeight="1">
      <c r="B69" s="55"/>
      <c r="C69" s="56"/>
      <c r="D69" s="56"/>
      <c r="E69" s="56"/>
      <c r="F69" s="56"/>
      <c r="G69" s="56"/>
      <c r="H69" s="56"/>
      <c r="I69" s="126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27"/>
      <c r="J73" s="59"/>
      <c r="K73" s="59"/>
      <c r="L73" s="40"/>
    </row>
    <row r="74" spans="2:12" s="1" customFormat="1" ht="36.95" customHeight="1">
      <c r="B74" s="40"/>
      <c r="C74" s="60" t="s">
        <v>111</v>
      </c>
      <c r="L74" s="40"/>
    </row>
    <row r="75" spans="2:12" s="1" customFormat="1" ht="6.95" customHeight="1">
      <c r="B75" s="40"/>
      <c r="L75" s="40"/>
    </row>
    <row r="76" spans="2:12" s="1" customFormat="1" ht="14.45" customHeight="1">
      <c r="B76" s="40"/>
      <c r="C76" s="62" t="s">
        <v>18</v>
      </c>
      <c r="L76" s="40"/>
    </row>
    <row r="77" spans="2:12" s="1" customFormat="1" ht="22.5" customHeight="1">
      <c r="B77" s="40"/>
      <c r="E77" s="358" t="str">
        <f>E7</f>
        <v>Ulice prům park-aut.zast.před fa Erich Jaeger,přechod pro chodce a navazující komunik. pro pěší</v>
      </c>
      <c r="F77" s="359"/>
      <c r="G77" s="359"/>
      <c r="H77" s="359"/>
      <c r="L77" s="40"/>
    </row>
    <row r="78" spans="2:12" s="1" customFormat="1" ht="14.45" customHeight="1">
      <c r="B78" s="40"/>
      <c r="C78" s="62" t="s">
        <v>93</v>
      </c>
      <c r="L78" s="40"/>
    </row>
    <row r="79" spans="2:12" s="1" customFormat="1" ht="23.25" customHeight="1">
      <c r="B79" s="40"/>
      <c r="E79" s="350" t="str">
        <f>E9</f>
        <v>1 - SO 101.1 Místní komunikace-způsobilé výdaje hlavní</v>
      </c>
      <c r="F79" s="360"/>
      <c r="G79" s="360"/>
      <c r="H79" s="360"/>
      <c r="L79" s="40"/>
    </row>
    <row r="80" spans="2:12" s="1" customFormat="1" ht="6.95" customHeight="1">
      <c r="B80" s="40"/>
      <c r="L80" s="40"/>
    </row>
    <row r="81" spans="2:12" s="1" customFormat="1" ht="18" customHeight="1">
      <c r="B81" s="40"/>
      <c r="C81" s="62" t="s">
        <v>22</v>
      </c>
      <c r="F81" s="148" t="str">
        <f>F12</f>
        <v xml:space="preserve"> </v>
      </c>
      <c r="I81" s="149" t="s">
        <v>24</v>
      </c>
      <c r="J81" s="66" t="str">
        <f>IF(J12="","",J12)</f>
        <v>16. 1. 2019</v>
      </c>
      <c r="L81" s="40"/>
    </row>
    <row r="82" spans="2:12" s="1" customFormat="1" ht="6.95" customHeight="1">
      <c r="B82" s="40"/>
      <c r="L82" s="40"/>
    </row>
    <row r="83" spans="2:12" s="1" customFormat="1" ht="15">
      <c r="B83" s="40"/>
      <c r="C83" s="62" t="s">
        <v>26</v>
      </c>
      <c r="F83" s="148" t="str">
        <f>E15</f>
        <v>Město Kopřivnice</v>
      </c>
      <c r="I83" s="149" t="s">
        <v>31</v>
      </c>
      <c r="J83" s="148" t="str">
        <f>E21</f>
        <v>HaskoningDHV Czech Republic,spol.s.r.o.,</v>
      </c>
      <c r="L83" s="40"/>
    </row>
    <row r="84" spans="2:12" s="1" customFormat="1" ht="14.45" customHeight="1">
      <c r="B84" s="40"/>
      <c r="C84" s="62" t="s">
        <v>30</v>
      </c>
      <c r="F84" s="148" t="str">
        <f>IF(E18="","",E18)</f>
        <v>Ing.Ondřej Bojko</v>
      </c>
      <c r="L84" s="40"/>
    </row>
    <row r="85" spans="2:12" s="1" customFormat="1" ht="10.35" customHeight="1">
      <c r="B85" s="40"/>
      <c r="L85" s="40"/>
    </row>
    <row r="86" spans="2:20" s="9" customFormat="1" ht="29.25" customHeight="1">
      <c r="B86" s="150"/>
      <c r="C86" s="151" t="s">
        <v>112</v>
      </c>
      <c r="D86" s="152" t="s">
        <v>54</v>
      </c>
      <c r="E86" s="152" t="s">
        <v>50</v>
      </c>
      <c r="F86" s="152" t="s">
        <v>113</v>
      </c>
      <c r="G86" s="152" t="s">
        <v>114</v>
      </c>
      <c r="H86" s="152" t="s">
        <v>115</v>
      </c>
      <c r="I86" s="153" t="s">
        <v>116</v>
      </c>
      <c r="J86" s="152" t="s">
        <v>97</v>
      </c>
      <c r="K86" s="154" t="s">
        <v>117</v>
      </c>
      <c r="L86" s="150"/>
      <c r="M86" s="72" t="s">
        <v>118</v>
      </c>
      <c r="N86" s="73" t="s">
        <v>39</v>
      </c>
      <c r="O86" s="73" t="s">
        <v>119</v>
      </c>
      <c r="P86" s="73" t="s">
        <v>120</v>
      </c>
      <c r="Q86" s="73" t="s">
        <v>121</v>
      </c>
      <c r="R86" s="73" t="s">
        <v>122</v>
      </c>
      <c r="S86" s="73" t="s">
        <v>123</v>
      </c>
      <c r="T86" s="74" t="s">
        <v>124</v>
      </c>
    </row>
    <row r="87" spans="2:63" s="1" customFormat="1" ht="29.25" customHeight="1">
      <c r="B87" s="40"/>
      <c r="C87" s="76" t="s">
        <v>98</v>
      </c>
      <c r="J87" s="155">
        <f>BK87</f>
        <v>0</v>
      </c>
      <c r="L87" s="40"/>
      <c r="M87" s="75"/>
      <c r="N87" s="67"/>
      <c r="O87" s="67"/>
      <c r="P87" s="156">
        <f>P88</f>
        <v>0</v>
      </c>
      <c r="Q87" s="67"/>
      <c r="R87" s="156">
        <f>R88</f>
        <v>269.79353399999997</v>
      </c>
      <c r="S87" s="67"/>
      <c r="T87" s="157">
        <f>T88</f>
        <v>212.87099999999998</v>
      </c>
      <c r="AT87" s="23" t="s">
        <v>68</v>
      </c>
      <c r="AU87" s="23" t="s">
        <v>99</v>
      </c>
      <c r="BK87" s="158">
        <f>BK88</f>
        <v>0</v>
      </c>
    </row>
    <row r="88" spans="2:63" s="10" customFormat="1" ht="37.35" customHeight="1">
      <c r="B88" s="159"/>
      <c r="D88" s="160" t="s">
        <v>68</v>
      </c>
      <c r="E88" s="161" t="s">
        <v>125</v>
      </c>
      <c r="F88" s="161" t="s">
        <v>126</v>
      </c>
      <c r="I88" s="162"/>
      <c r="J88" s="163">
        <f>BK88</f>
        <v>0</v>
      </c>
      <c r="L88" s="159"/>
      <c r="M88" s="164"/>
      <c r="N88" s="165"/>
      <c r="O88" s="165"/>
      <c r="P88" s="166">
        <f>P89+P103+P210+P216+P238+P240+P279+P286+P364+P377</f>
        <v>0</v>
      </c>
      <c r="Q88" s="165"/>
      <c r="R88" s="166">
        <f>R89+R103+R210+R216+R238+R240+R279+R286+R364+R377</f>
        <v>269.79353399999997</v>
      </c>
      <c r="S88" s="165"/>
      <c r="T88" s="167">
        <f>T89+T103+T210+T216+T238+T240+T279+T286+T364+T377</f>
        <v>212.87099999999998</v>
      </c>
      <c r="AR88" s="160" t="s">
        <v>74</v>
      </c>
      <c r="AT88" s="168" t="s">
        <v>68</v>
      </c>
      <c r="AU88" s="168" t="s">
        <v>69</v>
      </c>
      <c r="AY88" s="160" t="s">
        <v>127</v>
      </c>
      <c r="BK88" s="169">
        <f>BK89+BK103+BK210+BK216+BK238+BK240+BK279+BK286+BK364+BK377</f>
        <v>0</v>
      </c>
    </row>
    <row r="89" spans="2:63" s="10" customFormat="1" ht="19.9" customHeight="1">
      <c r="B89" s="159"/>
      <c r="D89" s="170" t="s">
        <v>68</v>
      </c>
      <c r="E89" s="171" t="s">
        <v>128</v>
      </c>
      <c r="F89" s="171" t="s">
        <v>129</v>
      </c>
      <c r="I89" s="162"/>
      <c r="J89" s="172">
        <f>BK89</f>
        <v>0</v>
      </c>
      <c r="L89" s="159"/>
      <c r="M89" s="164"/>
      <c r="N89" s="165"/>
      <c r="O89" s="165"/>
      <c r="P89" s="166">
        <f>SUM(P90:P102)</f>
        <v>0</v>
      </c>
      <c r="Q89" s="165"/>
      <c r="R89" s="166">
        <f>SUM(R90:R102)</f>
        <v>96.23129999999999</v>
      </c>
      <c r="S89" s="165"/>
      <c r="T89" s="167">
        <f>SUM(T90:T102)</f>
        <v>0</v>
      </c>
      <c r="AR89" s="160" t="s">
        <v>74</v>
      </c>
      <c r="AT89" s="168" t="s">
        <v>68</v>
      </c>
      <c r="AU89" s="168" t="s">
        <v>74</v>
      </c>
      <c r="AY89" s="160" t="s">
        <v>127</v>
      </c>
      <c r="BK89" s="169">
        <f>SUM(BK90:BK102)</f>
        <v>0</v>
      </c>
    </row>
    <row r="90" spans="2:65" s="1" customFormat="1" ht="44.25" customHeight="1">
      <c r="B90" s="173"/>
      <c r="C90" s="174" t="s">
        <v>74</v>
      </c>
      <c r="D90" s="174" t="s">
        <v>130</v>
      </c>
      <c r="E90" s="175" t="s">
        <v>131</v>
      </c>
      <c r="F90" s="176" t="s">
        <v>132</v>
      </c>
      <c r="G90" s="177" t="s">
        <v>133</v>
      </c>
      <c r="H90" s="178">
        <v>57</v>
      </c>
      <c r="I90" s="179"/>
      <c r="J90" s="180">
        <f>ROUND(I90*H90,2)</f>
        <v>0</v>
      </c>
      <c r="K90" s="176" t="s">
        <v>134</v>
      </c>
      <c r="L90" s="40"/>
      <c r="M90" s="181" t="s">
        <v>5</v>
      </c>
      <c r="N90" s="182" t="s">
        <v>40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3" t="s">
        <v>84</v>
      </c>
      <c r="AT90" s="23" t="s">
        <v>130</v>
      </c>
      <c r="AU90" s="23" t="s">
        <v>78</v>
      </c>
      <c r="AY90" s="23" t="s">
        <v>127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74</v>
      </c>
      <c r="BK90" s="185">
        <f>ROUND(I90*H90,2)</f>
        <v>0</v>
      </c>
      <c r="BL90" s="23" t="s">
        <v>84</v>
      </c>
      <c r="BM90" s="23" t="s">
        <v>135</v>
      </c>
    </row>
    <row r="91" spans="2:51" s="11" customFormat="1" ht="13.5">
      <c r="B91" s="186"/>
      <c r="D91" s="187" t="s">
        <v>136</v>
      </c>
      <c r="E91" s="188" t="s">
        <v>5</v>
      </c>
      <c r="F91" s="189" t="s">
        <v>137</v>
      </c>
      <c r="H91" s="190" t="s">
        <v>5</v>
      </c>
      <c r="I91" s="191"/>
      <c r="L91" s="186"/>
      <c r="M91" s="192"/>
      <c r="N91" s="193"/>
      <c r="O91" s="193"/>
      <c r="P91" s="193"/>
      <c r="Q91" s="193"/>
      <c r="R91" s="193"/>
      <c r="S91" s="193"/>
      <c r="T91" s="194"/>
      <c r="AT91" s="190" t="s">
        <v>136</v>
      </c>
      <c r="AU91" s="190" t="s">
        <v>78</v>
      </c>
      <c r="AV91" s="11" t="s">
        <v>74</v>
      </c>
      <c r="AW91" s="11" t="s">
        <v>33</v>
      </c>
      <c r="AX91" s="11" t="s">
        <v>69</v>
      </c>
      <c r="AY91" s="190" t="s">
        <v>127</v>
      </c>
    </row>
    <row r="92" spans="2:51" s="12" customFormat="1" ht="13.5">
      <c r="B92" s="195"/>
      <c r="D92" s="187" t="s">
        <v>136</v>
      </c>
      <c r="E92" s="196" t="s">
        <v>5</v>
      </c>
      <c r="F92" s="197" t="s">
        <v>138</v>
      </c>
      <c r="H92" s="198">
        <v>57</v>
      </c>
      <c r="I92" s="199"/>
      <c r="L92" s="195"/>
      <c r="M92" s="200"/>
      <c r="N92" s="201"/>
      <c r="O92" s="201"/>
      <c r="P92" s="201"/>
      <c r="Q92" s="201"/>
      <c r="R92" s="201"/>
      <c r="S92" s="201"/>
      <c r="T92" s="202"/>
      <c r="AT92" s="196" t="s">
        <v>136</v>
      </c>
      <c r="AU92" s="196" t="s">
        <v>78</v>
      </c>
      <c r="AV92" s="12" t="s">
        <v>78</v>
      </c>
      <c r="AW92" s="12" t="s">
        <v>33</v>
      </c>
      <c r="AX92" s="12" t="s">
        <v>69</v>
      </c>
      <c r="AY92" s="196" t="s">
        <v>127</v>
      </c>
    </row>
    <row r="93" spans="2:51" s="13" customFormat="1" ht="13.5">
      <c r="B93" s="203"/>
      <c r="D93" s="204" t="s">
        <v>136</v>
      </c>
      <c r="E93" s="205" t="s">
        <v>5</v>
      </c>
      <c r="F93" s="206" t="s">
        <v>139</v>
      </c>
      <c r="H93" s="207">
        <v>57</v>
      </c>
      <c r="I93" s="208"/>
      <c r="L93" s="203"/>
      <c r="M93" s="209"/>
      <c r="N93" s="210"/>
      <c r="O93" s="210"/>
      <c r="P93" s="210"/>
      <c r="Q93" s="210"/>
      <c r="R93" s="210"/>
      <c r="S93" s="210"/>
      <c r="T93" s="211"/>
      <c r="AT93" s="212" t="s">
        <v>136</v>
      </c>
      <c r="AU93" s="212" t="s">
        <v>78</v>
      </c>
      <c r="AV93" s="13" t="s">
        <v>84</v>
      </c>
      <c r="AW93" s="13" t="s">
        <v>33</v>
      </c>
      <c r="AX93" s="13" t="s">
        <v>74</v>
      </c>
      <c r="AY93" s="212" t="s">
        <v>127</v>
      </c>
    </row>
    <row r="94" spans="2:65" s="1" customFormat="1" ht="44.25" customHeight="1">
      <c r="B94" s="173"/>
      <c r="C94" s="174" t="s">
        <v>78</v>
      </c>
      <c r="D94" s="174" t="s">
        <v>130</v>
      </c>
      <c r="E94" s="175" t="s">
        <v>140</v>
      </c>
      <c r="F94" s="176" t="s">
        <v>141</v>
      </c>
      <c r="G94" s="177" t="s">
        <v>133</v>
      </c>
      <c r="H94" s="178">
        <v>57</v>
      </c>
      <c r="I94" s="179"/>
      <c r="J94" s="180">
        <f>ROUND(I94*H94,2)</f>
        <v>0</v>
      </c>
      <c r="K94" s="176" t="s">
        <v>134</v>
      </c>
      <c r="L94" s="40"/>
      <c r="M94" s="181" t="s">
        <v>5</v>
      </c>
      <c r="N94" s="182" t="s">
        <v>40</v>
      </c>
      <c r="O94" s="41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23" t="s">
        <v>84</v>
      </c>
      <c r="AT94" s="23" t="s">
        <v>130</v>
      </c>
      <c r="AU94" s="23" t="s">
        <v>78</v>
      </c>
      <c r="AY94" s="23" t="s">
        <v>127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3" t="s">
        <v>74</v>
      </c>
      <c r="BK94" s="185">
        <f>ROUND(I94*H94,2)</f>
        <v>0</v>
      </c>
      <c r="BL94" s="23" t="s">
        <v>84</v>
      </c>
      <c r="BM94" s="23" t="s">
        <v>142</v>
      </c>
    </row>
    <row r="95" spans="2:65" s="1" customFormat="1" ht="31.5" customHeight="1">
      <c r="B95" s="173"/>
      <c r="C95" s="174" t="s">
        <v>81</v>
      </c>
      <c r="D95" s="174" t="s">
        <v>130</v>
      </c>
      <c r="E95" s="175" t="s">
        <v>143</v>
      </c>
      <c r="F95" s="176" t="s">
        <v>144</v>
      </c>
      <c r="G95" s="177" t="s">
        <v>133</v>
      </c>
      <c r="H95" s="178">
        <v>57</v>
      </c>
      <c r="I95" s="179"/>
      <c r="J95" s="180">
        <f>ROUND(I95*H95,2)</f>
        <v>0</v>
      </c>
      <c r="K95" s="176" t="s">
        <v>134</v>
      </c>
      <c r="L95" s="40"/>
      <c r="M95" s="181" t="s">
        <v>5</v>
      </c>
      <c r="N95" s="182" t="s">
        <v>40</v>
      </c>
      <c r="O95" s="41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3" t="s">
        <v>84</v>
      </c>
      <c r="AT95" s="23" t="s">
        <v>130</v>
      </c>
      <c r="AU95" s="23" t="s">
        <v>78</v>
      </c>
      <c r="AY95" s="23" t="s">
        <v>127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74</v>
      </c>
      <c r="BK95" s="185">
        <f>ROUND(I95*H95,2)</f>
        <v>0</v>
      </c>
      <c r="BL95" s="23" t="s">
        <v>84</v>
      </c>
      <c r="BM95" s="23" t="s">
        <v>145</v>
      </c>
    </row>
    <row r="96" spans="2:65" s="1" customFormat="1" ht="22.5" customHeight="1">
      <c r="B96" s="173"/>
      <c r="C96" s="213" t="s">
        <v>84</v>
      </c>
      <c r="D96" s="213" t="s">
        <v>146</v>
      </c>
      <c r="E96" s="214" t="s">
        <v>147</v>
      </c>
      <c r="F96" s="215" t="s">
        <v>148</v>
      </c>
      <c r="G96" s="216" t="s">
        <v>149</v>
      </c>
      <c r="H96" s="217">
        <v>96.142</v>
      </c>
      <c r="I96" s="218"/>
      <c r="J96" s="219">
        <f>ROUND(I96*H96,2)</f>
        <v>0</v>
      </c>
      <c r="K96" s="215" t="s">
        <v>134</v>
      </c>
      <c r="L96" s="220"/>
      <c r="M96" s="221" t="s">
        <v>5</v>
      </c>
      <c r="N96" s="222" t="s">
        <v>40</v>
      </c>
      <c r="O96" s="41"/>
      <c r="P96" s="183">
        <f>O96*H96</f>
        <v>0</v>
      </c>
      <c r="Q96" s="183">
        <v>1</v>
      </c>
      <c r="R96" s="183">
        <f>Q96*H96</f>
        <v>96.142</v>
      </c>
      <c r="S96" s="183">
        <v>0</v>
      </c>
      <c r="T96" s="184">
        <f>S96*H96</f>
        <v>0</v>
      </c>
      <c r="AR96" s="23" t="s">
        <v>150</v>
      </c>
      <c r="AT96" s="23" t="s">
        <v>146</v>
      </c>
      <c r="AU96" s="23" t="s">
        <v>78</v>
      </c>
      <c r="AY96" s="23" t="s">
        <v>127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74</v>
      </c>
      <c r="BK96" s="185">
        <f>ROUND(I96*H96,2)</f>
        <v>0</v>
      </c>
      <c r="BL96" s="23" t="s">
        <v>84</v>
      </c>
      <c r="BM96" s="23" t="s">
        <v>151</v>
      </c>
    </row>
    <row r="97" spans="2:51" s="12" customFormat="1" ht="13.5">
      <c r="B97" s="195"/>
      <c r="D97" s="187" t="s">
        <v>136</v>
      </c>
      <c r="E97" s="196" t="s">
        <v>5</v>
      </c>
      <c r="F97" s="197" t="s">
        <v>152</v>
      </c>
      <c r="H97" s="198">
        <v>96.142</v>
      </c>
      <c r="I97" s="199"/>
      <c r="L97" s="195"/>
      <c r="M97" s="200"/>
      <c r="N97" s="201"/>
      <c r="O97" s="201"/>
      <c r="P97" s="201"/>
      <c r="Q97" s="201"/>
      <c r="R97" s="201"/>
      <c r="S97" s="201"/>
      <c r="T97" s="202"/>
      <c r="AT97" s="196" t="s">
        <v>136</v>
      </c>
      <c r="AU97" s="196" t="s">
        <v>78</v>
      </c>
      <c r="AV97" s="12" t="s">
        <v>78</v>
      </c>
      <c r="AW97" s="12" t="s">
        <v>33</v>
      </c>
      <c r="AX97" s="12" t="s">
        <v>69</v>
      </c>
      <c r="AY97" s="196" t="s">
        <v>127</v>
      </c>
    </row>
    <row r="98" spans="2:51" s="13" customFormat="1" ht="13.5">
      <c r="B98" s="203"/>
      <c r="D98" s="204" t="s">
        <v>136</v>
      </c>
      <c r="E98" s="205" t="s">
        <v>5</v>
      </c>
      <c r="F98" s="206" t="s">
        <v>139</v>
      </c>
      <c r="H98" s="207">
        <v>96.142</v>
      </c>
      <c r="I98" s="208"/>
      <c r="L98" s="203"/>
      <c r="M98" s="209"/>
      <c r="N98" s="210"/>
      <c r="O98" s="210"/>
      <c r="P98" s="210"/>
      <c r="Q98" s="210"/>
      <c r="R98" s="210"/>
      <c r="S98" s="210"/>
      <c r="T98" s="211"/>
      <c r="AT98" s="212" t="s">
        <v>136</v>
      </c>
      <c r="AU98" s="212" t="s">
        <v>78</v>
      </c>
      <c r="AV98" s="13" t="s">
        <v>84</v>
      </c>
      <c r="AW98" s="13" t="s">
        <v>33</v>
      </c>
      <c r="AX98" s="13" t="s">
        <v>74</v>
      </c>
      <c r="AY98" s="212" t="s">
        <v>127</v>
      </c>
    </row>
    <row r="99" spans="2:65" s="1" customFormat="1" ht="22.5" customHeight="1">
      <c r="B99" s="173"/>
      <c r="C99" s="174" t="s">
        <v>153</v>
      </c>
      <c r="D99" s="174" t="s">
        <v>130</v>
      </c>
      <c r="E99" s="175" t="s">
        <v>154</v>
      </c>
      <c r="F99" s="176" t="s">
        <v>155</v>
      </c>
      <c r="G99" s="177" t="s">
        <v>133</v>
      </c>
      <c r="H99" s="178">
        <v>57</v>
      </c>
      <c r="I99" s="179"/>
      <c r="J99" s="180">
        <f>ROUND(I99*H99,2)</f>
        <v>0</v>
      </c>
      <c r="K99" s="176" t="s">
        <v>134</v>
      </c>
      <c r="L99" s="40"/>
      <c r="M99" s="181" t="s">
        <v>5</v>
      </c>
      <c r="N99" s="182" t="s">
        <v>40</v>
      </c>
      <c r="O99" s="41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3" t="s">
        <v>84</v>
      </c>
      <c r="AT99" s="23" t="s">
        <v>130</v>
      </c>
      <c r="AU99" s="23" t="s">
        <v>78</v>
      </c>
      <c r="AY99" s="23" t="s">
        <v>127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3" t="s">
        <v>74</v>
      </c>
      <c r="BK99" s="185">
        <f>ROUND(I99*H99,2)</f>
        <v>0</v>
      </c>
      <c r="BL99" s="23" t="s">
        <v>84</v>
      </c>
      <c r="BM99" s="23" t="s">
        <v>156</v>
      </c>
    </row>
    <row r="100" spans="2:65" s="1" customFormat="1" ht="22.5" customHeight="1">
      <c r="B100" s="173"/>
      <c r="C100" s="174" t="s">
        <v>157</v>
      </c>
      <c r="D100" s="174" t="s">
        <v>130</v>
      </c>
      <c r="E100" s="175" t="s">
        <v>158</v>
      </c>
      <c r="F100" s="176" t="s">
        <v>159</v>
      </c>
      <c r="G100" s="177" t="s">
        <v>149</v>
      </c>
      <c r="H100" s="178">
        <v>85.5</v>
      </c>
      <c r="I100" s="179"/>
      <c r="J100" s="180">
        <f>ROUND(I100*H100,2)</f>
        <v>0</v>
      </c>
      <c r="K100" s="176" t="s">
        <v>134</v>
      </c>
      <c r="L100" s="40"/>
      <c r="M100" s="181" t="s">
        <v>5</v>
      </c>
      <c r="N100" s="182" t="s">
        <v>40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84</v>
      </c>
      <c r="AT100" s="23" t="s">
        <v>130</v>
      </c>
      <c r="AU100" s="23" t="s">
        <v>78</v>
      </c>
      <c r="AY100" s="23" t="s">
        <v>127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74</v>
      </c>
      <c r="BK100" s="185">
        <f>ROUND(I100*H100,2)</f>
        <v>0</v>
      </c>
      <c r="BL100" s="23" t="s">
        <v>84</v>
      </c>
      <c r="BM100" s="23" t="s">
        <v>160</v>
      </c>
    </row>
    <row r="101" spans="2:51" s="12" customFormat="1" ht="13.5">
      <c r="B101" s="195"/>
      <c r="D101" s="204" t="s">
        <v>136</v>
      </c>
      <c r="E101" s="223" t="s">
        <v>5</v>
      </c>
      <c r="F101" s="224" t="s">
        <v>161</v>
      </c>
      <c r="H101" s="225">
        <v>85.5</v>
      </c>
      <c r="I101" s="199"/>
      <c r="L101" s="195"/>
      <c r="M101" s="200"/>
      <c r="N101" s="201"/>
      <c r="O101" s="201"/>
      <c r="P101" s="201"/>
      <c r="Q101" s="201"/>
      <c r="R101" s="201"/>
      <c r="S101" s="201"/>
      <c r="T101" s="202"/>
      <c r="AT101" s="196" t="s">
        <v>136</v>
      </c>
      <c r="AU101" s="196" t="s">
        <v>78</v>
      </c>
      <c r="AV101" s="12" t="s">
        <v>78</v>
      </c>
      <c r="AW101" s="12" t="s">
        <v>33</v>
      </c>
      <c r="AX101" s="12" t="s">
        <v>74</v>
      </c>
      <c r="AY101" s="196" t="s">
        <v>127</v>
      </c>
    </row>
    <row r="102" spans="2:65" s="1" customFormat="1" ht="31.5" customHeight="1">
      <c r="B102" s="173"/>
      <c r="C102" s="174" t="s">
        <v>162</v>
      </c>
      <c r="D102" s="174" t="s">
        <v>130</v>
      </c>
      <c r="E102" s="175" t="s">
        <v>163</v>
      </c>
      <c r="F102" s="176" t="s">
        <v>164</v>
      </c>
      <c r="G102" s="177" t="s">
        <v>165</v>
      </c>
      <c r="H102" s="178">
        <v>190</v>
      </c>
      <c r="I102" s="179"/>
      <c r="J102" s="180">
        <f>ROUND(I102*H102,2)</f>
        <v>0</v>
      </c>
      <c r="K102" s="176" t="s">
        <v>134</v>
      </c>
      <c r="L102" s="40"/>
      <c r="M102" s="181" t="s">
        <v>5</v>
      </c>
      <c r="N102" s="182" t="s">
        <v>40</v>
      </c>
      <c r="O102" s="41"/>
      <c r="P102" s="183">
        <f>O102*H102</f>
        <v>0</v>
      </c>
      <c r="Q102" s="183">
        <v>0.00047</v>
      </c>
      <c r="R102" s="183">
        <f>Q102*H102</f>
        <v>0.08929999999999999</v>
      </c>
      <c r="S102" s="183">
        <v>0</v>
      </c>
      <c r="T102" s="184">
        <f>S102*H102</f>
        <v>0</v>
      </c>
      <c r="AR102" s="23" t="s">
        <v>84</v>
      </c>
      <c r="AT102" s="23" t="s">
        <v>130</v>
      </c>
      <c r="AU102" s="23" t="s">
        <v>78</v>
      </c>
      <c r="AY102" s="23" t="s">
        <v>127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3" t="s">
        <v>74</v>
      </c>
      <c r="BK102" s="185">
        <f>ROUND(I102*H102,2)</f>
        <v>0</v>
      </c>
      <c r="BL102" s="23" t="s">
        <v>84</v>
      </c>
      <c r="BM102" s="23" t="s">
        <v>166</v>
      </c>
    </row>
    <row r="103" spans="2:63" s="10" customFormat="1" ht="29.85" customHeight="1">
      <c r="B103" s="159"/>
      <c r="D103" s="170" t="s">
        <v>68</v>
      </c>
      <c r="E103" s="171" t="s">
        <v>74</v>
      </c>
      <c r="F103" s="171" t="s">
        <v>167</v>
      </c>
      <c r="I103" s="162"/>
      <c r="J103" s="172">
        <f>BK103</f>
        <v>0</v>
      </c>
      <c r="L103" s="159"/>
      <c r="M103" s="164"/>
      <c r="N103" s="165"/>
      <c r="O103" s="165"/>
      <c r="P103" s="166">
        <f>SUM(P104:P209)</f>
        <v>0</v>
      </c>
      <c r="Q103" s="165"/>
      <c r="R103" s="166">
        <f>SUM(R104:R209)</f>
        <v>53.096444</v>
      </c>
      <c r="S103" s="165"/>
      <c r="T103" s="167">
        <f>SUM(T104:T209)</f>
        <v>212.76</v>
      </c>
      <c r="AR103" s="160" t="s">
        <v>74</v>
      </c>
      <c r="AT103" s="168" t="s">
        <v>68</v>
      </c>
      <c r="AU103" s="168" t="s">
        <v>74</v>
      </c>
      <c r="AY103" s="160" t="s">
        <v>127</v>
      </c>
      <c r="BK103" s="169">
        <f>SUM(BK104:BK209)</f>
        <v>0</v>
      </c>
    </row>
    <row r="104" spans="2:65" s="1" customFormat="1" ht="57" customHeight="1">
      <c r="B104" s="173"/>
      <c r="C104" s="174" t="s">
        <v>150</v>
      </c>
      <c r="D104" s="174" t="s">
        <v>130</v>
      </c>
      <c r="E104" s="175" t="s">
        <v>168</v>
      </c>
      <c r="F104" s="176" t="s">
        <v>169</v>
      </c>
      <c r="G104" s="177" t="s">
        <v>165</v>
      </c>
      <c r="H104" s="178">
        <v>50</v>
      </c>
      <c r="I104" s="179"/>
      <c r="J104" s="180">
        <f>ROUND(I104*H104,2)</f>
        <v>0</v>
      </c>
      <c r="K104" s="176" t="s">
        <v>134</v>
      </c>
      <c r="L104" s="40"/>
      <c r="M104" s="181" t="s">
        <v>5</v>
      </c>
      <c r="N104" s="182" t="s">
        <v>40</v>
      </c>
      <c r="O104" s="41"/>
      <c r="P104" s="183">
        <f>O104*H104</f>
        <v>0</v>
      </c>
      <c r="Q104" s="183">
        <v>0</v>
      </c>
      <c r="R104" s="183">
        <f>Q104*H104</f>
        <v>0</v>
      </c>
      <c r="S104" s="183">
        <v>0.425</v>
      </c>
      <c r="T104" s="184">
        <f>S104*H104</f>
        <v>21.25</v>
      </c>
      <c r="AR104" s="23" t="s">
        <v>84</v>
      </c>
      <c r="AT104" s="23" t="s">
        <v>130</v>
      </c>
      <c r="AU104" s="23" t="s">
        <v>78</v>
      </c>
      <c r="AY104" s="23" t="s">
        <v>127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74</v>
      </c>
      <c r="BK104" s="185">
        <f>ROUND(I104*H104,2)</f>
        <v>0</v>
      </c>
      <c r="BL104" s="23" t="s">
        <v>84</v>
      </c>
      <c r="BM104" s="23" t="s">
        <v>170</v>
      </c>
    </row>
    <row r="105" spans="2:51" s="11" customFormat="1" ht="13.5">
      <c r="B105" s="186"/>
      <c r="D105" s="187" t="s">
        <v>136</v>
      </c>
      <c r="E105" s="188" t="s">
        <v>5</v>
      </c>
      <c r="F105" s="189" t="s">
        <v>171</v>
      </c>
      <c r="H105" s="190" t="s">
        <v>5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0" t="s">
        <v>136</v>
      </c>
      <c r="AU105" s="190" t="s">
        <v>78</v>
      </c>
      <c r="AV105" s="11" t="s">
        <v>74</v>
      </c>
      <c r="AW105" s="11" t="s">
        <v>33</v>
      </c>
      <c r="AX105" s="11" t="s">
        <v>69</v>
      </c>
      <c r="AY105" s="190" t="s">
        <v>127</v>
      </c>
    </row>
    <row r="106" spans="2:51" s="12" customFormat="1" ht="13.5">
      <c r="B106" s="195"/>
      <c r="D106" s="187" t="s">
        <v>136</v>
      </c>
      <c r="E106" s="196" t="s">
        <v>5</v>
      </c>
      <c r="F106" s="197" t="s">
        <v>172</v>
      </c>
      <c r="H106" s="198">
        <v>50</v>
      </c>
      <c r="I106" s="199"/>
      <c r="L106" s="195"/>
      <c r="M106" s="200"/>
      <c r="N106" s="201"/>
      <c r="O106" s="201"/>
      <c r="P106" s="201"/>
      <c r="Q106" s="201"/>
      <c r="R106" s="201"/>
      <c r="S106" s="201"/>
      <c r="T106" s="202"/>
      <c r="AT106" s="196" t="s">
        <v>136</v>
      </c>
      <c r="AU106" s="196" t="s">
        <v>78</v>
      </c>
      <c r="AV106" s="12" t="s">
        <v>78</v>
      </c>
      <c r="AW106" s="12" t="s">
        <v>33</v>
      </c>
      <c r="AX106" s="12" t="s">
        <v>69</v>
      </c>
      <c r="AY106" s="196" t="s">
        <v>127</v>
      </c>
    </row>
    <row r="107" spans="2:51" s="13" customFormat="1" ht="13.5">
      <c r="B107" s="203"/>
      <c r="D107" s="204" t="s">
        <v>136</v>
      </c>
      <c r="E107" s="205" t="s">
        <v>5</v>
      </c>
      <c r="F107" s="206" t="s">
        <v>139</v>
      </c>
      <c r="H107" s="207">
        <v>50</v>
      </c>
      <c r="I107" s="208"/>
      <c r="L107" s="203"/>
      <c r="M107" s="209"/>
      <c r="N107" s="210"/>
      <c r="O107" s="210"/>
      <c r="P107" s="210"/>
      <c r="Q107" s="210"/>
      <c r="R107" s="210"/>
      <c r="S107" s="210"/>
      <c r="T107" s="211"/>
      <c r="AT107" s="212" t="s">
        <v>136</v>
      </c>
      <c r="AU107" s="212" t="s">
        <v>78</v>
      </c>
      <c r="AV107" s="13" t="s">
        <v>84</v>
      </c>
      <c r="AW107" s="13" t="s">
        <v>33</v>
      </c>
      <c r="AX107" s="13" t="s">
        <v>74</v>
      </c>
      <c r="AY107" s="212" t="s">
        <v>127</v>
      </c>
    </row>
    <row r="108" spans="2:65" s="1" customFormat="1" ht="44.25" customHeight="1">
      <c r="B108" s="173"/>
      <c r="C108" s="174" t="s">
        <v>173</v>
      </c>
      <c r="D108" s="174" t="s">
        <v>130</v>
      </c>
      <c r="E108" s="175" t="s">
        <v>174</v>
      </c>
      <c r="F108" s="176" t="s">
        <v>175</v>
      </c>
      <c r="G108" s="177" t="s">
        <v>165</v>
      </c>
      <c r="H108" s="178">
        <v>50</v>
      </c>
      <c r="I108" s="179"/>
      <c r="J108" s="180">
        <f>ROUND(I108*H108,2)</f>
        <v>0</v>
      </c>
      <c r="K108" s="176" t="s">
        <v>134</v>
      </c>
      <c r="L108" s="40"/>
      <c r="M108" s="181" t="s">
        <v>5</v>
      </c>
      <c r="N108" s="182" t="s">
        <v>40</v>
      </c>
      <c r="O108" s="41"/>
      <c r="P108" s="183">
        <f>O108*H108</f>
        <v>0</v>
      </c>
      <c r="Q108" s="183">
        <v>0</v>
      </c>
      <c r="R108" s="183">
        <f>Q108*H108</f>
        <v>0</v>
      </c>
      <c r="S108" s="183">
        <v>0.44</v>
      </c>
      <c r="T108" s="184">
        <f>S108*H108</f>
        <v>22</v>
      </c>
      <c r="AR108" s="23" t="s">
        <v>84</v>
      </c>
      <c r="AT108" s="23" t="s">
        <v>130</v>
      </c>
      <c r="AU108" s="23" t="s">
        <v>78</v>
      </c>
      <c r="AY108" s="23" t="s">
        <v>127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3" t="s">
        <v>74</v>
      </c>
      <c r="BK108" s="185">
        <f>ROUND(I108*H108,2)</f>
        <v>0</v>
      </c>
      <c r="BL108" s="23" t="s">
        <v>84</v>
      </c>
      <c r="BM108" s="23" t="s">
        <v>176</v>
      </c>
    </row>
    <row r="109" spans="2:51" s="11" customFormat="1" ht="13.5">
      <c r="B109" s="186"/>
      <c r="D109" s="187" t="s">
        <v>136</v>
      </c>
      <c r="E109" s="188" t="s">
        <v>5</v>
      </c>
      <c r="F109" s="189" t="s">
        <v>171</v>
      </c>
      <c r="H109" s="190" t="s">
        <v>5</v>
      </c>
      <c r="I109" s="191"/>
      <c r="L109" s="186"/>
      <c r="M109" s="192"/>
      <c r="N109" s="193"/>
      <c r="O109" s="193"/>
      <c r="P109" s="193"/>
      <c r="Q109" s="193"/>
      <c r="R109" s="193"/>
      <c r="S109" s="193"/>
      <c r="T109" s="194"/>
      <c r="AT109" s="190" t="s">
        <v>136</v>
      </c>
      <c r="AU109" s="190" t="s">
        <v>78</v>
      </c>
      <c r="AV109" s="11" t="s">
        <v>74</v>
      </c>
      <c r="AW109" s="11" t="s">
        <v>33</v>
      </c>
      <c r="AX109" s="11" t="s">
        <v>69</v>
      </c>
      <c r="AY109" s="190" t="s">
        <v>127</v>
      </c>
    </row>
    <row r="110" spans="2:51" s="12" customFormat="1" ht="13.5">
      <c r="B110" s="195"/>
      <c r="D110" s="187" t="s">
        <v>136</v>
      </c>
      <c r="E110" s="196" t="s">
        <v>5</v>
      </c>
      <c r="F110" s="197" t="s">
        <v>172</v>
      </c>
      <c r="H110" s="198">
        <v>50</v>
      </c>
      <c r="I110" s="199"/>
      <c r="L110" s="195"/>
      <c r="M110" s="200"/>
      <c r="N110" s="201"/>
      <c r="O110" s="201"/>
      <c r="P110" s="201"/>
      <c r="Q110" s="201"/>
      <c r="R110" s="201"/>
      <c r="S110" s="201"/>
      <c r="T110" s="202"/>
      <c r="AT110" s="196" t="s">
        <v>136</v>
      </c>
      <c r="AU110" s="196" t="s">
        <v>78</v>
      </c>
      <c r="AV110" s="12" t="s">
        <v>78</v>
      </c>
      <c r="AW110" s="12" t="s">
        <v>33</v>
      </c>
      <c r="AX110" s="12" t="s">
        <v>69</v>
      </c>
      <c r="AY110" s="196" t="s">
        <v>127</v>
      </c>
    </row>
    <row r="111" spans="2:51" s="13" customFormat="1" ht="13.5">
      <c r="B111" s="203"/>
      <c r="D111" s="204" t="s">
        <v>136</v>
      </c>
      <c r="E111" s="205" t="s">
        <v>5</v>
      </c>
      <c r="F111" s="206" t="s">
        <v>139</v>
      </c>
      <c r="H111" s="207">
        <v>50</v>
      </c>
      <c r="I111" s="208"/>
      <c r="L111" s="203"/>
      <c r="M111" s="209"/>
      <c r="N111" s="210"/>
      <c r="O111" s="210"/>
      <c r="P111" s="210"/>
      <c r="Q111" s="210"/>
      <c r="R111" s="210"/>
      <c r="S111" s="210"/>
      <c r="T111" s="211"/>
      <c r="AT111" s="212" t="s">
        <v>136</v>
      </c>
      <c r="AU111" s="212" t="s">
        <v>78</v>
      </c>
      <c r="AV111" s="13" t="s">
        <v>84</v>
      </c>
      <c r="AW111" s="13" t="s">
        <v>33</v>
      </c>
      <c r="AX111" s="13" t="s">
        <v>74</v>
      </c>
      <c r="AY111" s="212" t="s">
        <v>127</v>
      </c>
    </row>
    <row r="112" spans="2:65" s="1" customFormat="1" ht="44.25" customHeight="1">
      <c r="B112" s="173"/>
      <c r="C112" s="174" t="s">
        <v>177</v>
      </c>
      <c r="D112" s="174" t="s">
        <v>130</v>
      </c>
      <c r="E112" s="175" t="s">
        <v>178</v>
      </c>
      <c r="F112" s="176" t="s">
        <v>179</v>
      </c>
      <c r="G112" s="177" t="s">
        <v>165</v>
      </c>
      <c r="H112" s="178">
        <v>190</v>
      </c>
      <c r="I112" s="179"/>
      <c r="J112" s="180">
        <f>ROUND(I112*H112,2)</f>
        <v>0</v>
      </c>
      <c r="K112" s="176" t="s">
        <v>134</v>
      </c>
      <c r="L112" s="40"/>
      <c r="M112" s="181" t="s">
        <v>5</v>
      </c>
      <c r="N112" s="182" t="s">
        <v>40</v>
      </c>
      <c r="O112" s="41"/>
      <c r="P112" s="183">
        <f>O112*H112</f>
        <v>0</v>
      </c>
      <c r="Q112" s="183">
        <v>0</v>
      </c>
      <c r="R112" s="183">
        <f>Q112*H112</f>
        <v>0</v>
      </c>
      <c r="S112" s="183">
        <v>0.44</v>
      </c>
      <c r="T112" s="184">
        <f>S112*H112</f>
        <v>83.6</v>
      </c>
      <c r="AR112" s="23" t="s">
        <v>84</v>
      </c>
      <c r="AT112" s="23" t="s">
        <v>130</v>
      </c>
      <c r="AU112" s="23" t="s">
        <v>78</v>
      </c>
      <c r="AY112" s="23" t="s">
        <v>127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74</v>
      </c>
      <c r="BK112" s="185">
        <f>ROUND(I112*H112,2)</f>
        <v>0</v>
      </c>
      <c r="BL112" s="23" t="s">
        <v>84</v>
      </c>
      <c r="BM112" s="23" t="s">
        <v>180</v>
      </c>
    </row>
    <row r="113" spans="2:51" s="11" customFormat="1" ht="13.5">
      <c r="B113" s="186"/>
      <c r="D113" s="187" t="s">
        <v>136</v>
      </c>
      <c r="E113" s="188" t="s">
        <v>5</v>
      </c>
      <c r="F113" s="189" t="s">
        <v>181</v>
      </c>
      <c r="H113" s="190" t="s">
        <v>5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90" t="s">
        <v>136</v>
      </c>
      <c r="AU113" s="190" t="s">
        <v>78</v>
      </c>
      <c r="AV113" s="11" t="s">
        <v>74</v>
      </c>
      <c r="AW113" s="11" t="s">
        <v>33</v>
      </c>
      <c r="AX113" s="11" t="s">
        <v>69</v>
      </c>
      <c r="AY113" s="190" t="s">
        <v>127</v>
      </c>
    </row>
    <row r="114" spans="2:51" s="12" customFormat="1" ht="13.5">
      <c r="B114" s="195"/>
      <c r="D114" s="187" t="s">
        <v>136</v>
      </c>
      <c r="E114" s="196" t="s">
        <v>5</v>
      </c>
      <c r="F114" s="197" t="s">
        <v>182</v>
      </c>
      <c r="H114" s="198">
        <v>190</v>
      </c>
      <c r="I114" s="199"/>
      <c r="L114" s="195"/>
      <c r="M114" s="200"/>
      <c r="N114" s="201"/>
      <c r="O114" s="201"/>
      <c r="P114" s="201"/>
      <c r="Q114" s="201"/>
      <c r="R114" s="201"/>
      <c r="S114" s="201"/>
      <c r="T114" s="202"/>
      <c r="AT114" s="196" t="s">
        <v>136</v>
      </c>
      <c r="AU114" s="196" t="s">
        <v>78</v>
      </c>
      <c r="AV114" s="12" t="s">
        <v>78</v>
      </c>
      <c r="AW114" s="12" t="s">
        <v>33</v>
      </c>
      <c r="AX114" s="12" t="s">
        <v>69</v>
      </c>
      <c r="AY114" s="196" t="s">
        <v>127</v>
      </c>
    </row>
    <row r="115" spans="2:51" s="13" customFormat="1" ht="13.5">
      <c r="B115" s="203"/>
      <c r="D115" s="204" t="s">
        <v>136</v>
      </c>
      <c r="E115" s="205" t="s">
        <v>5</v>
      </c>
      <c r="F115" s="206" t="s">
        <v>139</v>
      </c>
      <c r="H115" s="207">
        <v>190</v>
      </c>
      <c r="I115" s="208"/>
      <c r="L115" s="203"/>
      <c r="M115" s="209"/>
      <c r="N115" s="210"/>
      <c r="O115" s="210"/>
      <c r="P115" s="210"/>
      <c r="Q115" s="210"/>
      <c r="R115" s="210"/>
      <c r="S115" s="210"/>
      <c r="T115" s="211"/>
      <c r="AT115" s="212" t="s">
        <v>136</v>
      </c>
      <c r="AU115" s="212" t="s">
        <v>78</v>
      </c>
      <c r="AV115" s="13" t="s">
        <v>84</v>
      </c>
      <c r="AW115" s="13" t="s">
        <v>33</v>
      </c>
      <c r="AX115" s="13" t="s">
        <v>74</v>
      </c>
      <c r="AY115" s="212" t="s">
        <v>127</v>
      </c>
    </row>
    <row r="116" spans="2:65" s="1" customFormat="1" ht="44.25" customHeight="1">
      <c r="B116" s="173"/>
      <c r="C116" s="174" t="s">
        <v>183</v>
      </c>
      <c r="D116" s="174" t="s">
        <v>130</v>
      </c>
      <c r="E116" s="175" t="s">
        <v>184</v>
      </c>
      <c r="F116" s="176" t="s">
        <v>185</v>
      </c>
      <c r="G116" s="177" t="s">
        <v>165</v>
      </c>
      <c r="H116" s="178">
        <v>190</v>
      </c>
      <c r="I116" s="179"/>
      <c r="J116" s="180">
        <f>ROUND(I116*H116,2)</f>
        <v>0</v>
      </c>
      <c r="K116" s="176" t="s">
        <v>134</v>
      </c>
      <c r="L116" s="40"/>
      <c r="M116" s="181" t="s">
        <v>5</v>
      </c>
      <c r="N116" s="182" t="s">
        <v>40</v>
      </c>
      <c r="O116" s="41"/>
      <c r="P116" s="183">
        <f>O116*H116</f>
        <v>0</v>
      </c>
      <c r="Q116" s="183">
        <v>0</v>
      </c>
      <c r="R116" s="183">
        <f>Q116*H116</f>
        <v>0</v>
      </c>
      <c r="S116" s="183">
        <v>0.45</v>
      </c>
      <c r="T116" s="184">
        <f>S116*H116</f>
        <v>85.5</v>
      </c>
      <c r="AR116" s="23" t="s">
        <v>84</v>
      </c>
      <c r="AT116" s="23" t="s">
        <v>130</v>
      </c>
      <c r="AU116" s="23" t="s">
        <v>78</v>
      </c>
      <c r="AY116" s="23" t="s">
        <v>127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74</v>
      </c>
      <c r="BK116" s="185">
        <f>ROUND(I116*H116,2)</f>
        <v>0</v>
      </c>
      <c r="BL116" s="23" t="s">
        <v>84</v>
      </c>
      <c r="BM116" s="23" t="s">
        <v>186</v>
      </c>
    </row>
    <row r="117" spans="2:65" s="1" customFormat="1" ht="31.5" customHeight="1">
      <c r="B117" s="173"/>
      <c r="C117" s="174" t="s">
        <v>187</v>
      </c>
      <c r="D117" s="174" t="s">
        <v>130</v>
      </c>
      <c r="E117" s="175" t="s">
        <v>188</v>
      </c>
      <c r="F117" s="176" t="s">
        <v>189</v>
      </c>
      <c r="G117" s="177" t="s">
        <v>190</v>
      </c>
      <c r="H117" s="178">
        <v>2</v>
      </c>
      <c r="I117" s="179"/>
      <c r="J117" s="180">
        <f>ROUND(I117*H117,2)</f>
        <v>0</v>
      </c>
      <c r="K117" s="176" t="s">
        <v>134</v>
      </c>
      <c r="L117" s="40"/>
      <c r="M117" s="181" t="s">
        <v>5</v>
      </c>
      <c r="N117" s="182" t="s">
        <v>40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0.205</v>
      </c>
      <c r="T117" s="184">
        <f>S117*H117</f>
        <v>0.41</v>
      </c>
      <c r="AR117" s="23" t="s">
        <v>84</v>
      </c>
      <c r="AT117" s="23" t="s">
        <v>130</v>
      </c>
      <c r="AU117" s="23" t="s">
        <v>78</v>
      </c>
      <c r="AY117" s="23" t="s">
        <v>127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74</v>
      </c>
      <c r="BK117" s="185">
        <f>ROUND(I117*H117,2)</f>
        <v>0</v>
      </c>
      <c r="BL117" s="23" t="s">
        <v>84</v>
      </c>
      <c r="BM117" s="23" t="s">
        <v>191</v>
      </c>
    </row>
    <row r="118" spans="2:51" s="11" customFormat="1" ht="13.5">
      <c r="B118" s="186"/>
      <c r="D118" s="187" t="s">
        <v>136</v>
      </c>
      <c r="E118" s="188" t="s">
        <v>5</v>
      </c>
      <c r="F118" s="189" t="s">
        <v>137</v>
      </c>
      <c r="H118" s="190" t="s">
        <v>5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90" t="s">
        <v>136</v>
      </c>
      <c r="AU118" s="190" t="s">
        <v>78</v>
      </c>
      <c r="AV118" s="11" t="s">
        <v>74</v>
      </c>
      <c r="AW118" s="11" t="s">
        <v>33</v>
      </c>
      <c r="AX118" s="11" t="s">
        <v>69</v>
      </c>
      <c r="AY118" s="190" t="s">
        <v>127</v>
      </c>
    </row>
    <row r="119" spans="2:51" s="12" customFormat="1" ht="13.5">
      <c r="B119" s="195"/>
      <c r="D119" s="187" t="s">
        <v>136</v>
      </c>
      <c r="E119" s="196" t="s">
        <v>5</v>
      </c>
      <c r="F119" s="197" t="s">
        <v>192</v>
      </c>
      <c r="H119" s="198">
        <v>2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136</v>
      </c>
      <c r="AU119" s="196" t="s">
        <v>78</v>
      </c>
      <c r="AV119" s="12" t="s">
        <v>78</v>
      </c>
      <c r="AW119" s="12" t="s">
        <v>33</v>
      </c>
      <c r="AX119" s="12" t="s">
        <v>69</v>
      </c>
      <c r="AY119" s="196" t="s">
        <v>127</v>
      </c>
    </row>
    <row r="120" spans="2:51" s="13" customFormat="1" ht="13.5">
      <c r="B120" s="203"/>
      <c r="D120" s="204" t="s">
        <v>136</v>
      </c>
      <c r="E120" s="205" t="s">
        <v>5</v>
      </c>
      <c r="F120" s="206" t="s">
        <v>139</v>
      </c>
      <c r="H120" s="207">
        <v>2</v>
      </c>
      <c r="I120" s="208"/>
      <c r="L120" s="203"/>
      <c r="M120" s="209"/>
      <c r="N120" s="210"/>
      <c r="O120" s="210"/>
      <c r="P120" s="210"/>
      <c r="Q120" s="210"/>
      <c r="R120" s="210"/>
      <c r="S120" s="210"/>
      <c r="T120" s="211"/>
      <c r="AT120" s="212" t="s">
        <v>136</v>
      </c>
      <c r="AU120" s="212" t="s">
        <v>78</v>
      </c>
      <c r="AV120" s="13" t="s">
        <v>84</v>
      </c>
      <c r="AW120" s="13" t="s">
        <v>33</v>
      </c>
      <c r="AX120" s="13" t="s">
        <v>74</v>
      </c>
      <c r="AY120" s="212" t="s">
        <v>127</v>
      </c>
    </row>
    <row r="121" spans="2:65" s="1" customFormat="1" ht="44.25" customHeight="1">
      <c r="B121" s="173"/>
      <c r="C121" s="174" t="s">
        <v>193</v>
      </c>
      <c r="D121" s="174" t="s">
        <v>130</v>
      </c>
      <c r="E121" s="175" t="s">
        <v>194</v>
      </c>
      <c r="F121" s="176" t="s">
        <v>195</v>
      </c>
      <c r="G121" s="177" t="s">
        <v>133</v>
      </c>
      <c r="H121" s="178">
        <v>42.5</v>
      </c>
      <c r="I121" s="179"/>
      <c r="J121" s="180">
        <f>ROUND(I121*H121,2)</f>
        <v>0</v>
      </c>
      <c r="K121" s="176" t="s">
        <v>134</v>
      </c>
      <c r="L121" s="40"/>
      <c r="M121" s="181" t="s">
        <v>5</v>
      </c>
      <c r="N121" s="182" t="s">
        <v>40</v>
      </c>
      <c r="O121" s="41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3" t="s">
        <v>84</v>
      </c>
      <c r="AT121" s="23" t="s">
        <v>130</v>
      </c>
      <c r="AU121" s="23" t="s">
        <v>78</v>
      </c>
      <c r="AY121" s="23" t="s">
        <v>127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74</v>
      </c>
      <c r="BK121" s="185">
        <f>ROUND(I121*H121,2)</f>
        <v>0</v>
      </c>
      <c r="BL121" s="23" t="s">
        <v>84</v>
      </c>
      <c r="BM121" s="23" t="s">
        <v>196</v>
      </c>
    </row>
    <row r="122" spans="2:51" s="11" customFormat="1" ht="13.5">
      <c r="B122" s="186"/>
      <c r="D122" s="187" t="s">
        <v>136</v>
      </c>
      <c r="E122" s="188" t="s">
        <v>5</v>
      </c>
      <c r="F122" s="189" t="s">
        <v>197</v>
      </c>
      <c r="H122" s="190" t="s">
        <v>5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90" t="s">
        <v>136</v>
      </c>
      <c r="AU122" s="190" t="s">
        <v>78</v>
      </c>
      <c r="AV122" s="11" t="s">
        <v>74</v>
      </c>
      <c r="AW122" s="11" t="s">
        <v>33</v>
      </c>
      <c r="AX122" s="11" t="s">
        <v>69</v>
      </c>
      <c r="AY122" s="190" t="s">
        <v>127</v>
      </c>
    </row>
    <row r="123" spans="2:51" s="12" customFormat="1" ht="13.5">
      <c r="B123" s="195"/>
      <c r="D123" s="187" t="s">
        <v>136</v>
      </c>
      <c r="E123" s="196" t="s">
        <v>5</v>
      </c>
      <c r="F123" s="197" t="s">
        <v>198</v>
      </c>
      <c r="H123" s="198">
        <v>42.5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136</v>
      </c>
      <c r="AU123" s="196" t="s">
        <v>78</v>
      </c>
      <c r="AV123" s="12" t="s">
        <v>78</v>
      </c>
      <c r="AW123" s="12" t="s">
        <v>33</v>
      </c>
      <c r="AX123" s="12" t="s">
        <v>69</v>
      </c>
      <c r="AY123" s="196" t="s">
        <v>127</v>
      </c>
    </row>
    <row r="124" spans="2:51" s="13" customFormat="1" ht="13.5">
      <c r="B124" s="203"/>
      <c r="D124" s="204" t="s">
        <v>136</v>
      </c>
      <c r="E124" s="205" t="s">
        <v>5</v>
      </c>
      <c r="F124" s="206" t="s">
        <v>139</v>
      </c>
      <c r="H124" s="207">
        <v>42.5</v>
      </c>
      <c r="I124" s="208"/>
      <c r="L124" s="203"/>
      <c r="M124" s="209"/>
      <c r="N124" s="210"/>
      <c r="O124" s="210"/>
      <c r="P124" s="210"/>
      <c r="Q124" s="210"/>
      <c r="R124" s="210"/>
      <c r="S124" s="210"/>
      <c r="T124" s="211"/>
      <c r="AT124" s="212" t="s">
        <v>136</v>
      </c>
      <c r="AU124" s="212" t="s">
        <v>78</v>
      </c>
      <c r="AV124" s="13" t="s">
        <v>84</v>
      </c>
      <c r="AW124" s="13" t="s">
        <v>33</v>
      </c>
      <c r="AX124" s="13" t="s">
        <v>74</v>
      </c>
      <c r="AY124" s="212" t="s">
        <v>127</v>
      </c>
    </row>
    <row r="125" spans="2:65" s="1" customFormat="1" ht="31.5" customHeight="1">
      <c r="B125" s="173"/>
      <c r="C125" s="174" t="s">
        <v>199</v>
      </c>
      <c r="D125" s="174" t="s">
        <v>130</v>
      </c>
      <c r="E125" s="175" t="s">
        <v>200</v>
      </c>
      <c r="F125" s="176" t="s">
        <v>201</v>
      </c>
      <c r="G125" s="177" t="s">
        <v>133</v>
      </c>
      <c r="H125" s="178">
        <v>42.5</v>
      </c>
      <c r="I125" s="179"/>
      <c r="J125" s="180">
        <f>ROUND(I125*H125,2)</f>
        <v>0</v>
      </c>
      <c r="K125" s="176" t="s">
        <v>134</v>
      </c>
      <c r="L125" s="40"/>
      <c r="M125" s="181" t="s">
        <v>5</v>
      </c>
      <c r="N125" s="182" t="s">
        <v>40</v>
      </c>
      <c r="O125" s="41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AR125" s="23" t="s">
        <v>84</v>
      </c>
      <c r="AT125" s="23" t="s">
        <v>130</v>
      </c>
      <c r="AU125" s="23" t="s">
        <v>78</v>
      </c>
      <c r="AY125" s="23" t="s">
        <v>127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3" t="s">
        <v>74</v>
      </c>
      <c r="BK125" s="185">
        <f>ROUND(I125*H125,2)</f>
        <v>0</v>
      </c>
      <c r="BL125" s="23" t="s">
        <v>84</v>
      </c>
      <c r="BM125" s="23" t="s">
        <v>202</v>
      </c>
    </row>
    <row r="126" spans="2:51" s="11" customFormat="1" ht="13.5">
      <c r="B126" s="186"/>
      <c r="D126" s="187" t="s">
        <v>136</v>
      </c>
      <c r="E126" s="188" t="s">
        <v>5</v>
      </c>
      <c r="F126" s="189" t="s">
        <v>203</v>
      </c>
      <c r="H126" s="190" t="s">
        <v>5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90" t="s">
        <v>136</v>
      </c>
      <c r="AU126" s="190" t="s">
        <v>78</v>
      </c>
      <c r="AV126" s="11" t="s">
        <v>74</v>
      </c>
      <c r="AW126" s="11" t="s">
        <v>33</v>
      </c>
      <c r="AX126" s="11" t="s">
        <v>69</v>
      </c>
      <c r="AY126" s="190" t="s">
        <v>127</v>
      </c>
    </row>
    <row r="127" spans="2:51" s="12" customFormat="1" ht="13.5">
      <c r="B127" s="195"/>
      <c r="D127" s="187" t="s">
        <v>136</v>
      </c>
      <c r="E127" s="196" t="s">
        <v>5</v>
      </c>
      <c r="F127" s="197" t="s">
        <v>204</v>
      </c>
      <c r="H127" s="198">
        <v>30</v>
      </c>
      <c r="I127" s="199"/>
      <c r="L127" s="195"/>
      <c r="M127" s="200"/>
      <c r="N127" s="201"/>
      <c r="O127" s="201"/>
      <c r="P127" s="201"/>
      <c r="Q127" s="201"/>
      <c r="R127" s="201"/>
      <c r="S127" s="201"/>
      <c r="T127" s="202"/>
      <c r="AT127" s="196" t="s">
        <v>136</v>
      </c>
      <c r="AU127" s="196" t="s">
        <v>78</v>
      </c>
      <c r="AV127" s="12" t="s">
        <v>78</v>
      </c>
      <c r="AW127" s="12" t="s">
        <v>33</v>
      </c>
      <c r="AX127" s="12" t="s">
        <v>69</v>
      </c>
      <c r="AY127" s="196" t="s">
        <v>127</v>
      </c>
    </row>
    <row r="128" spans="2:51" s="11" customFormat="1" ht="13.5">
      <c r="B128" s="186"/>
      <c r="D128" s="187" t="s">
        <v>136</v>
      </c>
      <c r="E128" s="188" t="s">
        <v>5</v>
      </c>
      <c r="F128" s="189" t="s">
        <v>205</v>
      </c>
      <c r="H128" s="190" t="s">
        <v>5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90" t="s">
        <v>136</v>
      </c>
      <c r="AU128" s="190" t="s">
        <v>78</v>
      </c>
      <c r="AV128" s="11" t="s">
        <v>74</v>
      </c>
      <c r="AW128" s="11" t="s">
        <v>33</v>
      </c>
      <c r="AX128" s="11" t="s">
        <v>69</v>
      </c>
      <c r="AY128" s="190" t="s">
        <v>127</v>
      </c>
    </row>
    <row r="129" spans="2:51" s="12" customFormat="1" ht="13.5">
      <c r="B129" s="195"/>
      <c r="D129" s="187" t="s">
        <v>136</v>
      </c>
      <c r="E129" s="196" t="s">
        <v>5</v>
      </c>
      <c r="F129" s="197" t="s">
        <v>206</v>
      </c>
      <c r="H129" s="198">
        <v>12.5</v>
      </c>
      <c r="I129" s="199"/>
      <c r="L129" s="195"/>
      <c r="M129" s="200"/>
      <c r="N129" s="201"/>
      <c r="O129" s="201"/>
      <c r="P129" s="201"/>
      <c r="Q129" s="201"/>
      <c r="R129" s="201"/>
      <c r="S129" s="201"/>
      <c r="T129" s="202"/>
      <c r="AT129" s="196" t="s">
        <v>136</v>
      </c>
      <c r="AU129" s="196" t="s">
        <v>78</v>
      </c>
      <c r="AV129" s="12" t="s">
        <v>78</v>
      </c>
      <c r="AW129" s="12" t="s">
        <v>33</v>
      </c>
      <c r="AX129" s="12" t="s">
        <v>69</v>
      </c>
      <c r="AY129" s="196" t="s">
        <v>127</v>
      </c>
    </row>
    <row r="130" spans="2:51" s="13" customFormat="1" ht="13.5">
      <c r="B130" s="203"/>
      <c r="D130" s="204" t="s">
        <v>136</v>
      </c>
      <c r="E130" s="205" t="s">
        <v>5</v>
      </c>
      <c r="F130" s="206" t="s">
        <v>139</v>
      </c>
      <c r="H130" s="207">
        <v>42.5</v>
      </c>
      <c r="I130" s="208"/>
      <c r="L130" s="203"/>
      <c r="M130" s="209"/>
      <c r="N130" s="210"/>
      <c r="O130" s="210"/>
      <c r="P130" s="210"/>
      <c r="Q130" s="210"/>
      <c r="R130" s="210"/>
      <c r="S130" s="210"/>
      <c r="T130" s="211"/>
      <c r="AT130" s="212" t="s">
        <v>136</v>
      </c>
      <c r="AU130" s="212" t="s">
        <v>78</v>
      </c>
      <c r="AV130" s="13" t="s">
        <v>84</v>
      </c>
      <c r="AW130" s="13" t="s">
        <v>33</v>
      </c>
      <c r="AX130" s="13" t="s">
        <v>74</v>
      </c>
      <c r="AY130" s="212" t="s">
        <v>127</v>
      </c>
    </row>
    <row r="131" spans="2:65" s="1" customFormat="1" ht="31.5" customHeight="1">
      <c r="B131" s="173"/>
      <c r="C131" s="174" t="s">
        <v>11</v>
      </c>
      <c r="D131" s="174" t="s">
        <v>130</v>
      </c>
      <c r="E131" s="175" t="s">
        <v>207</v>
      </c>
      <c r="F131" s="176" t="s">
        <v>208</v>
      </c>
      <c r="G131" s="177" t="s">
        <v>133</v>
      </c>
      <c r="H131" s="178">
        <v>177</v>
      </c>
      <c r="I131" s="179"/>
      <c r="J131" s="180">
        <f>ROUND(I131*H131,2)</f>
        <v>0</v>
      </c>
      <c r="K131" s="176" t="s">
        <v>134</v>
      </c>
      <c r="L131" s="40"/>
      <c r="M131" s="181" t="s">
        <v>5</v>
      </c>
      <c r="N131" s="182" t="s">
        <v>40</v>
      </c>
      <c r="O131" s="41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23" t="s">
        <v>84</v>
      </c>
      <c r="AT131" s="23" t="s">
        <v>130</v>
      </c>
      <c r="AU131" s="23" t="s">
        <v>78</v>
      </c>
      <c r="AY131" s="23" t="s">
        <v>127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74</v>
      </c>
      <c r="BK131" s="185">
        <f>ROUND(I131*H131,2)</f>
        <v>0</v>
      </c>
      <c r="BL131" s="23" t="s">
        <v>84</v>
      </c>
      <c r="BM131" s="23" t="s">
        <v>209</v>
      </c>
    </row>
    <row r="132" spans="2:51" s="11" customFormat="1" ht="13.5">
      <c r="B132" s="186"/>
      <c r="D132" s="187" t="s">
        <v>136</v>
      </c>
      <c r="E132" s="188" t="s">
        <v>5</v>
      </c>
      <c r="F132" s="189" t="s">
        <v>210</v>
      </c>
      <c r="H132" s="190" t="s">
        <v>5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90" t="s">
        <v>136</v>
      </c>
      <c r="AU132" s="190" t="s">
        <v>78</v>
      </c>
      <c r="AV132" s="11" t="s">
        <v>74</v>
      </c>
      <c r="AW132" s="11" t="s">
        <v>33</v>
      </c>
      <c r="AX132" s="11" t="s">
        <v>69</v>
      </c>
      <c r="AY132" s="190" t="s">
        <v>127</v>
      </c>
    </row>
    <row r="133" spans="2:51" s="12" customFormat="1" ht="13.5">
      <c r="B133" s="195"/>
      <c r="D133" s="187" t="s">
        <v>136</v>
      </c>
      <c r="E133" s="196" t="s">
        <v>5</v>
      </c>
      <c r="F133" s="197" t="s">
        <v>211</v>
      </c>
      <c r="H133" s="198">
        <v>177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136</v>
      </c>
      <c r="AU133" s="196" t="s">
        <v>78</v>
      </c>
      <c r="AV133" s="12" t="s">
        <v>78</v>
      </c>
      <c r="AW133" s="12" t="s">
        <v>33</v>
      </c>
      <c r="AX133" s="12" t="s">
        <v>69</v>
      </c>
      <c r="AY133" s="196" t="s">
        <v>127</v>
      </c>
    </row>
    <row r="134" spans="2:51" s="13" customFormat="1" ht="13.5">
      <c r="B134" s="203"/>
      <c r="D134" s="204" t="s">
        <v>136</v>
      </c>
      <c r="E134" s="205" t="s">
        <v>5</v>
      </c>
      <c r="F134" s="206" t="s">
        <v>139</v>
      </c>
      <c r="H134" s="207">
        <v>177</v>
      </c>
      <c r="I134" s="208"/>
      <c r="L134" s="203"/>
      <c r="M134" s="209"/>
      <c r="N134" s="210"/>
      <c r="O134" s="210"/>
      <c r="P134" s="210"/>
      <c r="Q134" s="210"/>
      <c r="R134" s="210"/>
      <c r="S134" s="210"/>
      <c r="T134" s="211"/>
      <c r="AT134" s="212" t="s">
        <v>136</v>
      </c>
      <c r="AU134" s="212" t="s">
        <v>78</v>
      </c>
      <c r="AV134" s="13" t="s">
        <v>84</v>
      </c>
      <c r="AW134" s="13" t="s">
        <v>33</v>
      </c>
      <c r="AX134" s="13" t="s">
        <v>74</v>
      </c>
      <c r="AY134" s="212" t="s">
        <v>127</v>
      </c>
    </row>
    <row r="135" spans="2:65" s="1" customFormat="1" ht="44.25" customHeight="1">
      <c r="B135" s="173"/>
      <c r="C135" s="174" t="s">
        <v>212</v>
      </c>
      <c r="D135" s="174" t="s">
        <v>130</v>
      </c>
      <c r="E135" s="175" t="s">
        <v>131</v>
      </c>
      <c r="F135" s="176" t="s">
        <v>132</v>
      </c>
      <c r="G135" s="177" t="s">
        <v>133</v>
      </c>
      <c r="H135" s="178">
        <v>65</v>
      </c>
      <c r="I135" s="179"/>
      <c r="J135" s="180">
        <f>ROUND(I135*H135,2)</f>
        <v>0</v>
      </c>
      <c r="K135" s="176" t="s">
        <v>134</v>
      </c>
      <c r="L135" s="40"/>
      <c r="M135" s="181" t="s">
        <v>5</v>
      </c>
      <c r="N135" s="182" t="s">
        <v>40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3" t="s">
        <v>84</v>
      </c>
      <c r="AT135" s="23" t="s">
        <v>130</v>
      </c>
      <c r="AU135" s="23" t="s">
        <v>78</v>
      </c>
      <c r="AY135" s="23" t="s">
        <v>127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74</v>
      </c>
      <c r="BK135" s="185">
        <f>ROUND(I135*H135,2)</f>
        <v>0</v>
      </c>
      <c r="BL135" s="23" t="s">
        <v>84</v>
      </c>
      <c r="BM135" s="23" t="s">
        <v>213</v>
      </c>
    </row>
    <row r="136" spans="2:65" s="1" customFormat="1" ht="31.5" customHeight="1">
      <c r="B136" s="173"/>
      <c r="C136" s="174" t="s">
        <v>214</v>
      </c>
      <c r="D136" s="174" t="s">
        <v>130</v>
      </c>
      <c r="E136" s="175" t="s">
        <v>215</v>
      </c>
      <c r="F136" s="176" t="s">
        <v>216</v>
      </c>
      <c r="G136" s="177" t="s">
        <v>133</v>
      </c>
      <c r="H136" s="178">
        <v>5.325</v>
      </c>
      <c r="I136" s="179"/>
      <c r="J136" s="180">
        <f>ROUND(I136*H136,2)</f>
        <v>0</v>
      </c>
      <c r="K136" s="176" t="s">
        <v>134</v>
      </c>
      <c r="L136" s="40"/>
      <c r="M136" s="181" t="s">
        <v>5</v>
      </c>
      <c r="N136" s="182" t="s">
        <v>40</v>
      </c>
      <c r="O136" s="41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23" t="s">
        <v>84</v>
      </c>
      <c r="AT136" s="23" t="s">
        <v>130</v>
      </c>
      <c r="AU136" s="23" t="s">
        <v>78</v>
      </c>
      <c r="AY136" s="23" t="s">
        <v>127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23" t="s">
        <v>74</v>
      </c>
      <c r="BK136" s="185">
        <f>ROUND(I136*H136,2)</f>
        <v>0</v>
      </c>
      <c r="BL136" s="23" t="s">
        <v>84</v>
      </c>
      <c r="BM136" s="23" t="s">
        <v>217</v>
      </c>
    </row>
    <row r="137" spans="2:51" s="11" customFormat="1" ht="13.5">
      <c r="B137" s="186"/>
      <c r="D137" s="187" t="s">
        <v>136</v>
      </c>
      <c r="E137" s="188" t="s">
        <v>5</v>
      </c>
      <c r="F137" s="189" t="s">
        <v>218</v>
      </c>
      <c r="H137" s="190" t="s">
        <v>5</v>
      </c>
      <c r="I137" s="191"/>
      <c r="L137" s="186"/>
      <c r="M137" s="192"/>
      <c r="N137" s="193"/>
      <c r="O137" s="193"/>
      <c r="P137" s="193"/>
      <c r="Q137" s="193"/>
      <c r="R137" s="193"/>
      <c r="S137" s="193"/>
      <c r="T137" s="194"/>
      <c r="AT137" s="190" t="s">
        <v>136</v>
      </c>
      <c r="AU137" s="190" t="s">
        <v>78</v>
      </c>
      <c r="AV137" s="11" t="s">
        <v>74</v>
      </c>
      <c r="AW137" s="11" t="s">
        <v>33</v>
      </c>
      <c r="AX137" s="11" t="s">
        <v>69</v>
      </c>
      <c r="AY137" s="190" t="s">
        <v>127</v>
      </c>
    </row>
    <row r="138" spans="2:51" s="12" customFormat="1" ht="13.5">
      <c r="B138" s="195"/>
      <c r="D138" s="187" t="s">
        <v>136</v>
      </c>
      <c r="E138" s="196" t="s">
        <v>5</v>
      </c>
      <c r="F138" s="197" t="s">
        <v>219</v>
      </c>
      <c r="H138" s="198">
        <v>4.5</v>
      </c>
      <c r="I138" s="199"/>
      <c r="L138" s="195"/>
      <c r="M138" s="200"/>
      <c r="N138" s="201"/>
      <c r="O138" s="201"/>
      <c r="P138" s="201"/>
      <c r="Q138" s="201"/>
      <c r="R138" s="201"/>
      <c r="S138" s="201"/>
      <c r="T138" s="202"/>
      <c r="AT138" s="196" t="s">
        <v>136</v>
      </c>
      <c r="AU138" s="196" t="s">
        <v>78</v>
      </c>
      <c r="AV138" s="12" t="s">
        <v>78</v>
      </c>
      <c r="AW138" s="12" t="s">
        <v>33</v>
      </c>
      <c r="AX138" s="12" t="s">
        <v>69</v>
      </c>
      <c r="AY138" s="196" t="s">
        <v>127</v>
      </c>
    </row>
    <row r="139" spans="2:51" s="11" customFormat="1" ht="13.5">
      <c r="B139" s="186"/>
      <c r="D139" s="187" t="s">
        <v>136</v>
      </c>
      <c r="E139" s="188" t="s">
        <v>5</v>
      </c>
      <c r="F139" s="189" t="s">
        <v>220</v>
      </c>
      <c r="H139" s="190" t="s">
        <v>5</v>
      </c>
      <c r="I139" s="191"/>
      <c r="L139" s="186"/>
      <c r="M139" s="192"/>
      <c r="N139" s="193"/>
      <c r="O139" s="193"/>
      <c r="P139" s="193"/>
      <c r="Q139" s="193"/>
      <c r="R139" s="193"/>
      <c r="S139" s="193"/>
      <c r="T139" s="194"/>
      <c r="AT139" s="190" t="s">
        <v>136</v>
      </c>
      <c r="AU139" s="190" t="s">
        <v>78</v>
      </c>
      <c r="AV139" s="11" t="s">
        <v>74</v>
      </c>
      <c r="AW139" s="11" t="s">
        <v>33</v>
      </c>
      <c r="AX139" s="11" t="s">
        <v>69</v>
      </c>
      <c r="AY139" s="190" t="s">
        <v>127</v>
      </c>
    </row>
    <row r="140" spans="2:51" s="12" customFormat="1" ht="13.5">
      <c r="B140" s="195"/>
      <c r="D140" s="187" t="s">
        <v>136</v>
      </c>
      <c r="E140" s="196" t="s">
        <v>5</v>
      </c>
      <c r="F140" s="197" t="s">
        <v>221</v>
      </c>
      <c r="H140" s="198">
        <v>0.825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136</v>
      </c>
      <c r="AU140" s="196" t="s">
        <v>78</v>
      </c>
      <c r="AV140" s="12" t="s">
        <v>78</v>
      </c>
      <c r="AW140" s="12" t="s">
        <v>33</v>
      </c>
      <c r="AX140" s="12" t="s">
        <v>69</v>
      </c>
      <c r="AY140" s="196" t="s">
        <v>127</v>
      </c>
    </row>
    <row r="141" spans="2:51" s="13" customFormat="1" ht="13.5">
      <c r="B141" s="203"/>
      <c r="D141" s="204" t="s">
        <v>136</v>
      </c>
      <c r="E141" s="205" t="s">
        <v>5</v>
      </c>
      <c r="F141" s="206" t="s">
        <v>139</v>
      </c>
      <c r="H141" s="207">
        <v>5.325</v>
      </c>
      <c r="I141" s="208"/>
      <c r="L141" s="203"/>
      <c r="M141" s="209"/>
      <c r="N141" s="210"/>
      <c r="O141" s="210"/>
      <c r="P141" s="210"/>
      <c r="Q141" s="210"/>
      <c r="R141" s="210"/>
      <c r="S141" s="210"/>
      <c r="T141" s="211"/>
      <c r="AT141" s="212" t="s">
        <v>136</v>
      </c>
      <c r="AU141" s="212" t="s">
        <v>78</v>
      </c>
      <c r="AV141" s="13" t="s">
        <v>84</v>
      </c>
      <c r="AW141" s="13" t="s">
        <v>33</v>
      </c>
      <c r="AX141" s="13" t="s">
        <v>74</v>
      </c>
      <c r="AY141" s="212" t="s">
        <v>127</v>
      </c>
    </row>
    <row r="142" spans="2:65" s="1" customFormat="1" ht="31.5" customHeight="1">
      <c r="B142" s="173"/>
      <c r="C142" s="174" t="s">
        <v>222</v>
      </c>
      <c r="D142" s="174" t="s">
        <v>130</v>
      </c>
      <c r="E142" s="175" t="s">
        <v>223</v>
      </c>
      <c r="F142" s="176" t="s">
        <v>224</v>
      </c>
      <c r="G142" s="177" t="s">
        <v>133</v>
      </c>
      <c r="H142" s="178">
        <v>34.356</v>
      </c>
      <c r="I142" s="179"/>
      <c r="J142" s="180">
        <f>ROUND(I142*H142,2)</f>
        <v>0</v>
      </c>
      <c r="K142" s="176" t="s">
        <v>134</v>
      </c>
      <c r="L142" s="40"/>
      <c r="M142" s="181" t="s">
        <v>5</v>
      </c>
      <c r="N142" s="182" t="s">
        <v>40</v>
      </c>
      <c r="O142" s="41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AR142" s="23" t="s">
        <v>84</v>
      </c>
      <c r="AT142" s="23" t="s">
        <v>130</v>
      </c>
      <c r="AU142" s="23" t="s">
        <v>78</v>
      </c>
      <c r="AY142" s="23" t="s">
        <v>127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23" t="s">
        <v>74</v>
      </c>
      <c r="BK142" s="185">
        <f>ROUND(I142*H142,2)</f>
        <v>0</v>
      </c>
      <c r="BL142" s="23" t="s">
        <v>84</v>
      </c>
      <c r="BM142" s="23" t="s">
        <v>225</v>
      </c>
    </row>
    <row r="143" spans="2:51" s="11" customFormat="1" ht="13.5">
      <c r="B143" s="186"/>
      <c r="D143" s="187" t="s">
        <v>136</v>
      </c>
      <c r="E143" s="188" t="s">
        <v>5</v>
      </c>
      <c r="F143" s="189" t="s">
        <v>226</v>
      </c>
      <c r="H143" s="190" t="s">
        <v>5</v>
      </c>
      <c r="I143" s="191"/>
      <c r="L143" s="186"/>
      <c r="M143" s="192"/>
      <c r="N143" s="193"/>
      <c r="O143" s="193"/>
      <c r="P143" s="193"/>
      <c r="Q143" s="193"/>
      <c r="R143" s="193"/>
      <c r="S143" s="193"/>
      <c r="T143" s="194"/>
      <c r="AT143" s="190" t="s">
        <v>136</v>
      </c>
      <c r="AU143" s="190" t="s">
        <v>78</v>
      </c>
      <c r="AV143" s="11" t="s">
        <v>74</v>
      </c>
      <c r="AW143" s="11" t="s">
        <v>33</v>
      </c>
      <c r="AX143" s="11" t="s">
        <v>69</v>
      </c>
      <c r="AY143" s="190" t="s">
        <v>127</v>
      </c>
    </row>
    <row r="144" spans="2:51" s="12" customFormat="1" ht="13.5">
      <c r="B144" s="195"/>
      <c r="D144" s="187" t="s">
        <v>136</v>
      </c>
      <c r="E144" s="196" t="s">
        <v>5</v>
      </c>
      <c r="F144" s="197" t="s">
        <v>227</v>
      </c>
      <c r="H144" s="198">
        <v>22.5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136</v>
      </c>
      <c r="AU144" s="196" t="s">
        <v>78</v>
      </c>
      <c r="AV144" s="12" t="s">
        <v>78</v>
      </c>
      <c r="AW144" s="12" t="s">
        <v>33</v>
      </c>
      <c r="AX144" s="12" t="s">
        <v>69</v>
      </c>
      <c r="AY144" s="196" t="s">
        <v>127</v>
      </c>
    </row>
    <row r="145" spans="2:51" s="11" customFormat="1" ht="13.5">
      <c r="B145" s="186"/>
      <c r="D145" s="187" t="s">
        <v>136</v>
      </c>
      <c r="E145" s="188" t="s">
        <v>5</v>
      </c>
      <c r="F145" s="189" t="s">
        <v>228</v>
      </c>
      <c r="H145" s="190" t="s">
        <v>5</v>
      </c>
      <c r="I145" s="191"/>
      <c r="L145" s="186"/>
      <c r="M145" s="192"/>
      <c r="N145" s="193"/>
      <c r="O145" s="193"/>
      <c r="P145" s="193"/>
      <c r="Q145" s="193"/>
      <c r="R145" s="193"/>
      <c r="S145" s="193"/>
      <c r="T145" s="194"/>
      <c r="AT145" s="190" t="s">
        <v>136</v>
      </c>
      <c r="AU145" s="190" t="s">
        <v>78</v>
      </c>
      <c r="AV145" s="11" t="s">
        <v>74</v>
      </c>
      <c r="AW145" s="11" t="s">
        <v>33</v>
      </c>
      <c r="AX145" s="11" t="s">
        <v>69</v>
      </c>
      <c r="AY145" s="190" t="s">
        <v>127</v>
      </c>
    </row>
    <row r="146" spans="2:51" s="12" customFormat="1" ht="13.5">
      <c r="B146" s="195"/>
      <c r="D146" s="187" t="s">
        <v>136</v>
      </c>
      <c r="E146" s="196" t="s">
        <v>5</v>
      </c>
      <c r="F146" s="197" t="s">
        <v>229</v>
      </c>
      <c r="H146" s="198">
        <v>8.1</v>
      </c>
      <c r="I146" s="199"/>
      <c r="L146" s="195"/>
      <c r="M146" s="200"/>
      <c r="N146" s="201"/>
      <c r="O146" s="201"/>
      <c r="P146" s="201"/>
      <c r="Q146" s="201"/>
      <c r="R146" s="201"/>
      <c r="S146" s="201"/>
      <c r="T146" s="202"/>
      <c r="AT146" s="196" t="s">
        <v>136</v>
      </c>
      <c r="AU146" s="196" t="s">
        <v>78</v>
      </c>
      <c r="AV146" s="12" t="s">
        <v>78</v>
      </c>
      <c r="AW146" s="12" t="s">
        <v>33</v>
      </c>
      <c r="AX146" s="12" t="s">
        <v>69</v>
      </c>
      <c r="AY146" s="196" t="s">
        <v>127</v>
      </c>
    </row>
    <row r="147" spans="2:51" s="11" customFormat="1" ht="13.5">
      <c r="B147" s="186"/>
      <c r="D147" s="187" t="s">
        <v>136</v>
      </c>
      <c r="E147" s="188" t="s">
        <v>5</v>
      </c>
      <c r="F147" s="189" t="s">
        <v>230</v>
      </c>
      <c r="H147" s="190" t="s">
        <v>5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90" t="s">
        <v>136</v>
      </c>
      <c r="AU147" s="190" t="s">
        <v>78</v>
      </c>
      <c r="AV147" s="11" t="s">
        <v>74</v>
      </c>
      <c r="AW147" s="11" t="s">
        <v>33</v>
      </c>
      <c r="AX147" s="11" t="s">
        <v>69</v>
      </c>
      <c r="AY147" s="190" t="s">
        <v>127</v>
      </c>
    </row>
    <row r="148" spans="2:51" s="12" customFormat="1" ht="13.5">
      <c r="B148" s="195"/>
      <c r="D148" s="187" t="s">
        <v>136</v>
      </c>
      <c r="E148" s="196" t="s">
        <v>5</v>
      </c>
      <c r="F148" s="197" t="s">
        <v>231</v>
      </c>
      <c r="H148" s="198">
        <v>3.6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136</v>
      </c>
      <c r="AU148" s="196" t="s">
        <v>78</v>
      </c>
      <c r="AV148" s="12" t="s">
        <v>78</v>
      </c>
      <c r="AW148" s="12" t="s">
        <v>33</v>
      </c>
      <c r="AX148" s="12" t="s">
        <v>69</v>
      </c>
      <c r="AY148" s="196" t="s">
        <v>127</v>
      </c>
    </row>
    <row r="149" spans="2:51" s="11" customFormat="1" ht="13.5">
      <c r="B149" s="186"/>
      <c r="D149" s="187" t="s">
        <v>136</v>
      </c>
      <c r="E149" s="188" t="s">
        <v>5</v>
      </c>
      <c r="F149" s="189" t="s">
        <v>232</v>
      </c>
      <c r="H149" s="190" t="s">
        <v>5</v>
      </c>
      <c r="I149" s="191"/>
      <c r="L149" s="186"/>
      <c r="M149" s="192"/>
      <c r="N149" s="193"/>
      <c r="O149" s="193"/>
      <c r="P149" s="193"/>
      <c r="Q149" s="193"/>
      <c r="R149" s="193"/>
      <c r="S149" s="193"/>
      <c r="T149" s="194"/>
      <c r="AT149" s="190" t="s">
        <v>136</v>
      </c>
      <c r="AU149" s="190" t="s">
        <v>78</v>
      </c>
      <c r="AV149" s="11" t="s">
        <v>74</v>
      </c>
      <c r="AW149" s="11" t="s">
        <v>33</v>
      </c>
      <c r="AX149" s="11" t="s">
        <v>69</v>
      </c>
      <c r="AY149" s="190" t="s">
        <v>127</v>
      </c>
    </row>
    <row r="150" spans="2:51" s="12" customFormat="1" ht="13.5">
      <c r="B150" s="195"/>
      <c r="D150" s="187" t="s">
        <v>136</v>
      </c>
      <c r="E150" s="196" t="s">
        <v>5</v>
      </c>
      <c r="F150" s="197" t="s">
        <v>233</v>
      </c>
      <c r="H150" s="198">
        <v>0.156</v>
      </c>
      <c r="I150" s="199"/>
      <c r="L150" s="195"/>
      <c r="M150" s="200"/>
      <c r="N150" s="201"/>
      <c r="O150" s="201"/>
      <c r="P150" s="201"/>
      <c r="Q150" s="201"/>
      <c r="R150" s="201"/>
      <c r="S150" s="201"/>
      <c r="T150" s="202"/>
      <c r="AT150" s="196" t="s">
        <v>136</v>
      </c>
      <c r="AU150" s="196" t="s">
        <v>78</v>
      </c>
      <c r="AV150" s="12" t="s">
        <v>78</v>
      </c>
      <c r="AW150" s="12" t="s">
        <v>33</v>
      </c>
      <c r="AX150" s="12" t="s">
        <v>69</v>
      </c>
      <c r="AY150" s="196" t="s">
        <v>127</v>
      </c>
    </row>
    <row r="151" spans="2:51" s="13" customFormat="1" ht="13.5">
      <c r="B151" s="203"/>
      <c r="D151" s="204" t="s">
        <v>136</v>
      </c>
      <c r="E151" s="205" t="s">
        <v>5</v>
      </c>
      <c r="F151" s="206" t="s">
        <v>139</v>
      </c>
      <c r="H151" s="207">
        <v>34.356</v>
      </c>
      <c r="I151" s="208"/>
      <c r="L151" s="203"/>
      <c r="M151" s="209"/>
      <c r="N151" s="210"/>
      <c r="O151" s="210"/>
      <c r="P151" s="210"/>
      <c r="Q151" s="210"/>
      <c r="R151" s="210"/>
      <c r="S151" s="210"/>
      <c r="T151" s="211"/>
      <c r="AT151" s="212" t="s">
        <v>136</v>
      </c>
      <c r="AU151" s="212" t="s">
        <v>78</v>
      </c>
      <c r="AV151" s="13" t="s">
        <v>84</v>
      </c>
      <c r="AW151" s="13" t="s">
        <v>33</v>
      </c>
      <c r="AX151" s="13" t="s">
        <v>74</v>
      </c>
      <c r="AY151" s="212" t="s">
        <v>127</v>
      </c>
    </row>
    <row r="152" spans="2:65" s="1" customFormat="1" ht="31.5" customHeight="1">
      <c r="B152" s="173"/>
      <c r="C152" s="174" t="s">
        <v>234</v>
      </c>
      <c r="D152" s="174" t="s">
        <v>130</v>
      </c>
      <c r="E152" s="175" t="s">
        <v>235</v>
      </c>
      <c r="F152" s="176" t="s">
        <v>236</v>
      </c>
      <c r="G152" s="177" t="s">
        <v>165</v>
      </c>
      <c r="H152" s="178">
        <v>66.6</v>
      </c>
      <c r="I152" s="179"/>
      <c r="J152" s="180">
        <f>ROUND(I152*H152,2)</f>
        <v>0</v>
      </c>
      <c r="K152" s="176" t="s">
        <v>134</v>
      </c>
      <c r="L152" s="40"/>
      <c r="M152" s="181" t="s">
        <v>5</v>
      </c>
      <c r="N152" s="182" t="s">
        <v>40</v>
      </c>
      <c r="O152" s="41"/>
      <c r="P152" s="183">
        <f>O152*H152</f>
        <v>0</v>
      </c>
      <c r="Q152" s="183">
        <v>0.00084</v>
      </c>
      <c r="R152" s="183">
        <f>Q152*H152</f>
        <v>0.055944</v>
      </c>
      <c r="S152" s="183">
        <v>0</v>
      </c>
      <c r="T152" s="184">
        <f>S152*H152</f>
        <v>0</v>
      </c>
      <c r="AR152" s="23" t="s">
        <v>84</v>
      </c>
      <c r="AT152" s="23" t="s">
        <v>130</v>
      </c>
      <c r="AU152" s="23" t="s">
        <v>78</v>
      </c>
      <c r="AY152" s="23" t="s">
        <v>127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23" t="s">
        <v>74</v>
      </c>
      <c r="BK152" s="185">
        <f>ROUND(I152*H152,2)</f>
        <v>0</v>
      </c>
      <c r="BL152" s="23" t="s">
        <v>84</v>
      </c>
      <c r="BM152" s="23" t="s">
        <v>237</v>
      </c>
    </row>
    <row r="153" spans="2:51" s="12" customFormat="1" ht="13.5">
      <c r="B153" s="195"/>
      <c r="D153" s="187" t="s">
        <v>136</v>
      </c>
      <c r="E153" s="196" t="s">
        <v>5</v>
      </c>
      <c r="F153" s="197" t="s">
        <v>238</v>
      </c>
      <c r="H153" s="198">
        <v>45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136</v>
      </c>
      <c r="AU153" s="196" t="s">
        <v>78</v>
      </c>
      <c r="AV153" s="12" t="s">
        <v>78</v>
      </c>
      <c r="AW153" s="12" t="s">
        <v>33</v>
      </c>
      <c r="AX153" s="12" t="s">
        <v>69</v>
      </c>
      <c r="AY153" s="196" t="s">
        <v>127</v>
      </c>
    </row>
    <row r="154" spans="2:51" s="12" customFormat="1" ht="13.5">
      <c r="B154" s="195"/>
      <c r="D154" s="187" t="s">
        <v>136</v>
      </c>
      <c r="E154" s="196" t="s">
        <v>5</v>
      </c>
      <c r="F154" s="197" t="s">
        <v>239</v>
      </c>
      <c r="H154" s="198">
        <v>21.6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136</v>
      </c>
      <c r="AU154" s="196" t="s">
        <v>78</v>
      </c>
      <c r="AV154" s="12" t="s">
        <v>78</v>
      </c>
      <c r="AW154" s="12" t="s">
        <v>33</v>
      </c>
      <c r="AX154" s="12" t="s">
        <v>69</v>
      </c>
      <c r="AY154" s="196" t="s">
        <v>127</v>
      </c>
    </row>
    <row r="155" spans="2:51" s="13" customFormat="1" ht="13.5">
      <c r="B155" s="203"/>
      <c r="D155" s="204" t="s">
        <v>136</v>
      </c>
      <c r="E155" s="205" t="s">
        <v>5</v>
      </c>
      <c r="F155" s="206" t="s">
        <v>139</v>
      </c>
      <c r="H155" s="207">
        <v>66.6</v>
      </c>
      <c r="I155" s="208"/>
      <c r="L155" s="203"/>
      <c r="M155" s="209"/>
      <c r="N155" s="210"/>
      <c r="O155" s="210"/>
      <c r="P155" s="210"/>
      <c r="Q155" s="210"/>
      <c r="R155" s="210"/>
      <c r="S155" s="210"/>
      <c r="T155" s="211"/>
      <c r="AT155" s="212" t="s">
        <v>136</v>
      </c>
      <c r="AU155" s="212" t="s">
        <v>78</v>
      </c>
      <c r="AV155" s="13" t="s">
        <v>84</v>
      </c>
      <c r="AW155" s="13" t="s">
        <v>33</v>
      </c>
      <c r="AX155" s="13" t="s">
        <v>74</v>
      </c>
      <c r="AY155" s="212" t="s">
        <v>127</v>
      </c>
    </row>
    <row r="156" spans="2:65" s="1" customFormat="1" ht="31.5" customHeight="1">
      <c r="B156" s="173"/>
      <c r="C156" s="174" t="s">
        <v>240</v>
      </c>
      <c r="D156" s="174" t="s">
        <v>130</v>
      </c>
      <c r="E156" s="175" t="s">
        <v>241</v>
      </c>
      <c r="F156" s="176" t="s">
        <v>242</v>
      </c>
      <c r="G156" s="177" t="s">
        <v>165</v>
      </c>
      <c r="H156" s="178">
        <v>66.6</v>
      </c>
      <c r="I156" s="179"/>
      <c r="J156" s="180">
        <f>ROUND(I156*H156,2)</f>
        <v>0</v>
      </c>
      <c r="K156" s="176" t="s">
        <v>134</v>
      </c>
      <c r="L156" s="40"/>
      <c r="M156" s="181" t="s">
        <v>5</v>
      </c>
      <c r="N156" s="182" t="s">
        <v>40</v>
      </c>
      <c r="O156" s="41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AR156" s="23" t="s">
        <v>84</v>
      </c>
      <c r="AT156" s="23" t="s">
        <v>130</v>
      </c>
      <c r="AU156" s="23" t="s">
        <v>78</v>
      </c>
      <c r="AY156" s="23" t="s">
        <v>127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74</v>
      </c>
      <c r="BK156" s="185">
        <f>ROUND(I156*H156,2)</f>
        <v>0</v>
      </c>
      <c r="BL156" s="23" t="s">
        <v>84</v>
      </c>
      <c r="BM156" s="23" t="s">
        <v>243</v>
      </c>
    </row>
    <row r="157" spans="2:65" s="1" customFormat="1" ht="44.25" customHeight="1">
      <c r="B157" s="173"/>
      <c r="C157" s="174" t="s">
        <v>10</v>
      </c>
      <c r="D157" s="174" t="s">
        <v>130</v>
      </c>
      <c r="E157" s="175" t="s">
        <v>244</v>
      </c>
      <c r="F157" s="176" t="s">
        <v>245</v>
      </c>
      <c r="G157" s="177" t="s">
        <v>133</v>
      </c>
      <c r="H157" s="178">
        <v>30.6</v>
      </c>
      <c r="I157" s="179"/>
      <c r="J157" s="180">
        <f>ROUND(I157*H157,2)</f>
        <v>0</v>
      </c>
      <c r="K157" s="176" t="s">
        <v>134</v>
      </c>
      <c r="L157" s="40"/>
      <c r="M157" s="181" t="s">
        <v>5</v>
      </c>
      <c r="N157" s="182" t="s">
        <v>40</v>
      </c>
      <c r="O157" s="41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AR157" s="23" t="s">
        <v>84</v>
      </c>
      <c r="AT157" s="23" t="s">
        <v>130</v>
      </c>
      <c r="AU157" s="23" t="s">
        <v>78</v>
      </c>
      <c r="AY157" s="23" t="s">
        <v>127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3" t="s">
        <v>74</v>
      </c>
      <c r="BK157" s="185">
        <f>ROUND(I157*H157,2)</f>
        <v>0</v>
      </c>
      <c r="BL157" s="23" t="s">
        <v>84</v>
      </c>
      <c r="BM157" s="23" t="s">
        <v>246</v>
      </c>
    </row>
    <row r="158" spans="2:65" s="1" customFormat="1" ht="44.25" customHeight="1">
      <c r="B158" s="173"/>
      <c r="C158" s="174" t="s">
        <v>247</v>
      </c>
      <c r="D158" s="174" t="s">
        <v>130</v>
      </c>
      <c r="E158" s="175" t="s">
        <v>248</v>
      </c>
      <c r="F158" s="176" t="s">
        <v>249</v>
      </c>
      <c r="G158" s="177" t="s">
        <v>133</v>
      </c>
      <c r="H158" s="178">
        <v>30</v>
      </c>
      <c r="I158" s="179"/>
      <c r="J158" s="180">
        <f>ROUND(I158*H158,2)</f>
        <v>0</v>
      </c>
      <c r="K158" s="176" t="s">
        <v>134</v>
      </c>
      <c r="L158" s="40"/>
      <c r="M158" s="181" t="s">
        <v>5</v>
      </c>
      <c r="N158" s="182" t="s">
        <v>40</v>
      </c>
      <c r="O158" s="41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23" t="s">
        <v>84</v>
      </c>
      <c r="AT158" s="23" t="s">
        <v>130</v>
      </c>
      <c r="AU158" s="23" t="s">
        <v>78</v>
      </c>
      <c r="AY158" s="23" t="s">
        <v>127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3" t="s">
        <v>74</v>
      </c>
      <c r="BK158" s="185">
        <f>ROUND(I158*H158,2)</f>
        <v>0</v>
      </c>
      <c r="BL158" s="23" t="s">
        <v>84</v>
      </c>
      <c r="BM158" s="23" t="s">
        <v>250</v>
      </c>
    </row>
    <row r="159" spans="2:51" s="11" customFormat="1" ht="13.5">
      <c r="B159" s="186"/>
      <c r="D159" s="187" t="s">
        <v>136</v>
      </c>
      <c r="E159" s="188" t="s">
        <v>5</v>
      </c>
      <c r="F159" s="189" t="s">
        <v>251</v>
      </c>
      <c r="H159" s="190" t="s">
        <v>5</v>
      </c>
      <c r="I159" s="191"/>
      <c r="L159" s="186"/>
      <c r="M159" s="192"/>
      <c r="N159" s="193"/>
      <c r="O159" s="193"/>
      <c r="P159" s="193"/>
      <c r="Q159" s="193"/>
      <c r="R159" s="193"/>
      <c r="S159" s="193"/>
      <c r="T159" s="194"/>
      <c r="AT159" s="190" t="s">
        <v>136</v>
      </c>
      <c r="AU159" s="190" t="s">
        <v>78</v>
      </c>
      <c r="AV159" s="11" t="s">
        <v>74</v>
      </c>
      <c r="AW159" s="11" t="s">
        <v>33</v>
      </c>
      <c r="AX159" s="11" t="s">
        <v>69</v>
      </c>
      <c r="AY159" s="190" t="s">
        <v>127</v>
      </c>
    </row>
    <row r="160" spans="2:51" s="12" customFormat="1" ht="13.5">
      <c r="B160" s="195"/>
      <c r="D160" s="187" t="s">
        <v>136</v>
      </c>
      <c r="E160" s="196" t="s">
        <v>5</v>
      </c>
      <c r="F160" s="197" t="s">
        <v>252</v>
      </c>
      <c r="H160" s="198">
        <v>30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136</v>
      </c>
      <c r="AU160" s="196" t="s">
        <v>78</v>
      </c>
      <c r="AV160" s="12" t="s">
        <v>78</v>
      </c>
      <c r="AW160" s="12" t="s">
        <v>33</v>
      </c>
      <c r="AX160" s="12" t="s">
        <v>69</v>
      </c>
      <c r="AY160" s="196" t="s">
        <v>127</v>
      </c>
    </row>
    <row r="161" spans="2:51" s="13" customFormat="1" ht="13.5">
      <c r="B161" s="203"/>
      <c r="D161" s="204" t="s">
        <v>136</v>
      </c>
      <c r="E161" s="205" t="s">
        <v>5</v>
      </c>
      <c r="F161" s="206" t="s">
        <v>139</v>
      </c>
      <c r="H161" s="207">
        <v>30</v>
      </c>
      <c r="I161" s="208"/>
      <c r="L161" s="203"/>
      <c r="M161" s="209"/>
      <c r="N161" s="210"/>
      <c r="O161" s="210"/>
      <c r="P161" s="210"/>
      <c r="Q161" s="210"/>
      <c r="R161" s="210"/>
      <c r="S161" s="210"/>
      <c r="T161" s="211"/>
      <c r="AT161" s="212" t="s">
        <v>136</v>
      </c>
      <c r="AU161" s="212" t="s">
        <v>78</v>
      </c>
      <c r="AV161" s="13" t="s">
        <v>84</v>
      </c>
      <c r="AW161" s="13" t="s">
        <v>33</v>
      </c>
      <c r="AX161" s="13" t="s">
        <v>74</v>
      </c>
      <c r="AY161" s="212" t="s">
        <v>127</v>
      </c>
    </row>
    <row r="162" spans="2:65" s="1" customFormat="1" ht="44.25" customHeight="1">
      <c r="B162" s="173"/>
      <c r="C162" s="174" t="s">
        <v>253</v>
      </c>
      <c r="D162" s="174" t="s">
        <v>130</v>
      </c>
      <c r="E162" s="175" t="s">
        <v>254</v>
      </c>
      <c r="F162" s="176" t="s">
        <v>255</v>
      </c>
      <c r="G162" s="177" t="s">
        <v>133</v>
      </c>
      <c r="H162" s="178">
        <v>12.5</v>
      </c>
      <c r="I162" s="179"/>
      <c r="J162" s="180">
        <f>ROUND(I162*H162,2)</f>
        <v>0</v>
      </c>
      <c r="K162" s="176" t="s">
        <v>134</v>
      </c>
      <c r="L162" s="40"/>
      <c r="M162" s="181" t="s">
        <v>5</v>
      </c>
      <c r="N162" s="182" t="s">
        <v>40</v>
      </c>
      <c r="O162" s="41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AR162" s="23" t="s">
        <v>84</v>
      </c>
      <c r="AT162" s="23" t="s">
        <v>130</v>
      </c>
      <c r="AU162" s="23" t="s">
        <v>78</v>
      </c>
      <c r="AY162" s="23" t="s">
        <v>127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23" t="s">
        <v>74</v>
      </c>
      <c r="BK162" s="185">
        <f>ROUND(I162*H162,2)</f>
        <v>0</v>
      </c>
      <c r="BL162" s="23" t="s">
        <v>84</v>
      </c>
      <c r="BM162" s="23" t="s">
        <v>256</v>
      </c>
    </row>
    <row r="163" spans="2:51" s="11" customFormat="1" ht="13.5">
      <c r="B163" s="186"/>
      <c r="D163" s="187" t="s">
        <v>136</v>
      </c>
      <c r="E163" s="188" t="s">
        <v>5</v>
      </c>
      <c r="F163" s="189" t="s">
        <v>257</v>
      </c>
      <c r="H163" s="190" t="s">
        <v>5</v>
      </c>
      <c r="I163" s="191"/>
      <c r="L163" s="186"/>
      <c r="M163" s="192"/>
      <c r="N163" s="193"/>
      <c r="O163" s="193"/>
      <c r="P163" s="193"/>
      <c r="Q163" s="193"/>
      <c r="R163" s="193"/>
      <c r="S163" s="193"/>
      <c r="T163" s="194"/>
      <c r="AT163" s="190" t="s">
        <v>136</v>
      </c>
      <c r="AU163" s="190" t="s">
        <v>78</v>
      </c>
      <c r="AV163" s="11" t="s">
        <v>74</v>
      </c>
      <c r="AW163" s="11" t="s">
        <v>33</v>
      </c>
      <c r="AX163" s="11" t="s">
        <v>69</v>
      </c>
      <c r="AY163" s="190" t="s">
        <v>127</v>
      </c>
    </row>
    <row r="164" spans="2:51" s="12" customFormat="1" ht="13.5">
      <c r="B164" s="195"/>
      <c r="D164" s="187" t="s">
        <v>136</v>
      </c>
      <c r="E164" s="196" t="s">
        <v>5</v>
      </c>
      <c r="F164" s="197" t="s">
        <v>258</v>
      </c>
      <c r="H164" s="198">
        <v>12.5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136</v>
      </c>
      <c r="AU164" s="196" t="s">
        <v>78</v>
      </c>
      <c r="AV164" s="12" t="s">
        <v>78</v>
      </c>
      <c r="AW164" s="12" t="s">
        <v>33</v>
      </c>
      <c r="AX164" s="12" t="s">
        <v>69</v>
      </c>
      <c r="AY164" s="196" t="s">
        <v>127</v>
      </c>
    </row>
    <row r="165" spans="2:51" s="13" customFormat="1" ht="13.5">
      <c r="B165" s="203"/>
      <c r="D165" s="204" t="s">
        <v>136</v>
      </c>
      <c r="E165" s="205" t="s">
        <v>5</v>
      </c>
      <c r="F165" s="206" t="s">
        <v>139</v>
      </c>
      <c r="H165" s="207">
        <v>12.5</v>
      </c>
      <c r="I165" s="208"/>
      <c r="L165" s="203"/>
      <c r="M165" s="209"/>
      <c r="N165" s="210"/>
      <c r="O165" s="210"/>
      <c r="P165" s="210"/>
      <c r="Q165" s="210"/>
      <c r="R165" s="210"/>
      <c r="S165" s="210"/>
      <c r="T165" s="211"/>
      <c r="AT165" s="212" t="s">
        <v>136</v>
      </c>
      <c r="AU165" s="212" t="s">
        <v>78</v>
      </c>
      <c r="AV165" s="13" t="s">
        <v>84</v>
      </c>
      <c r="AW165" s="13" t="s">
        <v>33</v>
      </c>
      <c r="AX165" s="13" t="s">
        <v>74</v>
      </c>
      <c r="AY165" s="212" t="s">
        <v>127</v>
      </c>
    </row>
    <row r="166" spans="2:65" s="1" customFormat="1" ht="44.25" customHeight="1">
      <c r="B166" s="173"/>
      <c r="C166" s="174" t="s">
        <v>259</v>
      </c>
      <c r="D166" s="174" t="s">
        <v>130</v>
      </c>
      <c r="E166" s="175" t="s">
        <v>140</v>
      </c>
      <c r="F166" s="176" t="s">
        <v>141</v>
      </c>
      <c r="G166" s="177" t="s">
        <v>133</v>
      </c>
      <c r="H166" s="178">
        <v>278.181</v>
      </c>
      <c r="I166" s="179"/>
      <c r="J166" s="180">
        <f>ROUND(I166*H166,2)</f>
        <v>0</v>
      </c>
      <c r="K166" s="176" t="s">
        <v>134</v>
      </c>
      <c r="L166" s="40"/>
      <c r="M166" s="181" t="s">
        <v>5</v>
      </c>
      <c r="N166" s="182" t="s">
        <v>40</v>
      </c>
      <c r="O166" s="41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AR166" s="23" t="s">
        <v>84</v>
      </c>
      <c r="AT166" s="23" t="s">
        <v>130</v>
      </c>
      <c r="AU166" s="23" t="s">
        <v>78</v>
      </c>
      <c r="AY166" s="23" t="s">
        <v>127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23" t="s">
        <v>74</v>
      </c>
      <c r="BK166" s="185">
        <f>ROUND(I166*H166,2)</f>
        <v>0</v>
      </c>
      <c r="BL166" s="23" t="s">
        <v>84</v>
      </c>
      <c r="BM166" s="23" t="s">
        <v>260</v>
      </c>
    </row>
    <row r="167" spans="2:51" s="11" customFormat="1" ht="13.5">
      <c r="B167" s="186"/>
      <c r="D167" s="187" t="s">
        <v>136</v>
      </c>
      <c r="E167" s="188" t="s">
        <v>5</v>
      </c>
      <c r="F167" s="189" t="s">
        <v>261</v>
      </c>
      <c r="H167" s="190" t="s">
        <v>5</v>
      </c>
      <c r="I167" s="191"/>
      <c r="L167" s="186"/>
      <c r="M167" s="192"/>
      <c r="N167" s="193"/>
      <c r="O167" s="193"/>
      <c r="P167" s="193"/>
      <c r="Q167" s="193"/>
      <c r="R167" s="193"/>
      <c r="S167" s="193"/>
      <c r="T167" s="194"/>
      <c r="AT167" s="190" t="s">
        <v>136</v>
      </c>
      <c r="AU167" s="190" t="s">
        <v>78</v>
      </c>
      <c r="AV167" s="11" t="s">
        <v>74</v>
      </c>
      <c r="AW167" s="11" t="s">
        <v>33</v>
      </c>
      <c r="AX167" s="11" t="s">
        <v>69</v>
      </c>
      <c r="AY167" s="190" t="s">
        <v>127</v>
      </c>
    </row>
    <row r="168" spans="2:51" s="12" customFormat="1" ht="13.5">
      <c r="B168" s="195"/>
      <c r="D168" s="187" t="s">
        <v>136</v>
      </c>
      <c r="E168" s="196" t="s">
        <v>5</v>
      </c>
      <c r="F168" s="197" t="s">
        <v>262</v>
      </c>
      <c r="H168" s="198">
        <v>101.181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136</v>
      </c>
      <c r="AU168" s="196" t="s">
        <v>78</v>
      </c>
      <c r="AV168" s="12" t="s">
        <v>78</v>
      </c>
      <c r="AW168" s="12" t="s">
        <v>33</v>
      </c>
      <c r="AX168" s="12" t="s">
        <v>69</v>
      </c>
      <c r="AY168" s="196" t="s">
        <v>127</v>
      </c>
    </row>
    <row r="169" spans="2:51" s="11" customFormat="1" ht="13.5">
      <c r="B169" s="186"/>
      <c r="D169" s="187" t="s">
        <v>136</v>
      </c>
      <c r="E169" s="188" t="s">
        <v>5</v>
      </c>
      <c r="F169" s="189" t="s">
        <v>263</v>
      </c>
      <c r="H169" s="190" t="s">
        <v>5</v>
      </c>
      <c r="I169" s="191"/>
      <c r="L169" s="186"/>
      <c r="M169" s="192"/>
      <c r="N169" s="193"/>
      <c r="O169" s="193"/>
      <c r="P169" s="193"/>
      <c r="Q169" s="193"/>
      <c r="R169" s="193"/>
      <c r="S169" s="193"/>
      <c r="T169" s="194"/>
      <c r="AT169" s="190" t="s">
        <v>136</v>
      </c>
      <c r="AU169" s="190" t="s">
        <v>78</v>
      </c>
      <c r="AV169" s="11" t="s">
        <v>74</v>
      </c>
      <c r="AW169" s="11" t="s">
        <v>33</v>
      </c>
      <c r="AX169" s="11" t="s">
        <v>69</v>
      </c>
      <c r="AY169" s="190" t="s">
        <v>127</v>
      </c>
    </row>
    <row r="170" spans="2:51" s="12" customFormat="1" ht="13.5">
      <c r="B170" s="195"/>
      <c r="D170" s="187" t="s">
        <v>136</v>
      </c>
      <c r="E170" s="196" t="s">
        <v>5</v>
      </c>
      <c r="F170" s="197" t="s">
        <v>211</v>
      </c>
      <c r="H170" s="198">
        <v>177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136</v>
      </c>
      <c r="AU170" s="196" t="s">
        <v>78</v>
      </c>
      <c r="AV170" s="12" t="s">
        <v>78</v>
      </c>
      <c r="AW170" s="12" t="s">
        <v>33</v>
      </c>
      <c r="AX170" s="12" t="s">
        <v>69</v>
      </c>
      <c r="AY170" s="196" t="s">
        <v>127</v>
      </c>
    </row>
    <row r="171" spans="2:51" s="13" customFormat="1" ht="13.5">
      <c r="B171" s="203"/>
      <c r="D171" s="204" t="s">
        <v>136</v>
      </c>
      <c r="E171" s="205" t="s">
        <v>5</v>
      </c>
      <c r="F171" s="206" t="s">
        <v>139</v>
      </c>
      <c r="H171" s="207">
        <v>278.181</v>
      </c>
      <c r="I171" s="208"/>
      <c r="L171" s="203"/>
      <c r="M171" s="209"/>
      <c r="N171" s="210"/>
      <c r="O171" s="210"/>
      <c r="P171" s="210"/>
      <c r="Q171" s="210"/>
      <c r="R171" s="210"/>
      <c r="S171" s="210"/>
      <c r="T171" s="211"/>
      <c r="AT171" s="212" t="s">
        <v>136</v>
      </c>
      <c r="AU171" s="212" t="s">
        <v>78</v>
      </c>
      <c r="AV171" s="13" t="s">
        <v>84</v>
      </c>
      <c r="AW171" s="13" t="s">
        <v>33</v>
      </c>
      <c r="AX171" s="13" t="s">
        <v>74</v>
      </c>
      <c r="AY171" s="212" t="s">
        <v>127</v>
      </c>
    </row>
    <row r="172" spans="2:65" s="1" customFormat="1" ht="44.25" customHeight="1">
      <c r="B172" s="173"/>
      <c r="C172" s="174" t="s">
        <v>264</v>
      </c>
      <c r="D172" s="174" t="s">
        <v>130</v>
      </c>
      <c r="E172" s="175" t="s">
        <v>265</v>
      </c>
      <c r="F172" s="176" t="s">
        <v>266</v>
      </c>
      <c r="G172" s="177" t="s">
        <v>133</v>
      </c>
      <c r="H172" s="178">
        <v>177</v>
      </c>
      <c r="I172" s="179"/>
      <c r="J172" s="180">
        <f>ROUND(I172*H172,2)</f>
        <v>0</v>
      </c>
      <c r="K172" s="176" t="s">
        <v>134</v>
      </c>
      <c r="L172" s="40"/>
      <c r="M172" s="181" t="s">
        <v>5</v>
      </c>
      <c r="N172" s="182" t="s">
        <v>40</v>
      </c>
      <c r="O172" s="41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AR172" s="23" t="s">
        <v>84</v>
      </c>
      <c r="AT172" s="23" t="s">
        <v>130</v>
      </c>
      <c r="AU172" s="23" t="s">
        <v>78</v>
      </c>
      <c r="AY172" s="23" t="s">
        <v>127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23" t="s">
        <v>74</v>
      </c>
      <c r="BK172" s="185">
        <f>ROUND(I172*H172,2)</f>
        <v>0</v>
      </c>
      <c r="BL172" s="23" t="s">
        <v>84</v>
      </c>
      <c r="BM172" s="23" t="s">
        <v>267</v>
      </c>
    </row>
    <row r="173" spans="2:65" s="1" customFormat="1" ht="22.5" customHeight="1">
      <c r="B173" s="173"/>
      <c r="C173" s="174" t="s">
        <v>268</v>
      </c>
      <c r="D173" s="174" t="s">
        <v>130</v>
      </c>
      <c r="E173" s="175" t="s">
        <v>154</v>
      </c>
      <c r="F173" s="176" t="s">
        <v>155</v>
      </c>
      <c r="G173" s="177" t="s">
        <v>133</v>
      </c>
      <c r="H173" s="178">
        <v>101.181</v>
      </c>
      <c r="I173" s="179"/>
      <c r="J173" s="180">
        <f>ROUND(I173*H173,2)</f>
        <v>0</v>
      </c>
      <c r="K173" s="176" t="s">
        <v>134</v>
      </c>
      <c r="L173" s="40"/>
      <c r="M173" s="181" t="s">
        <v>5</v>
      </c>
      <c r="N173" s="182" t="s">
        <v>40</v>
      </c>
      <c r="O173" s="41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23" t="s">
        <v>84</v>
      </c>
      <c r="AT173" s="23" t="s">
        <v>130</v>
      </c>
      <c r="AU173" s="23" t="s">
        <v>78</v>
      </c>
      <c r="AY173" s="23" t="s">
        <v>127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3" t="s">
        <v>74</v>
      </c>
      <c r="BK173" s="185">
        <f>ROUND(I173*H173,2)</f>
        <v>0</v>
      </c>
      <c r="BL173" s="23" t="s">
        <v>84</v>
      </c>
      <c r="BM173" s="23" t="s">
        <v>269</v>
      </c>
    </row>
    <row r="174" spans="2:51" s="12" customFormat="1" ht="13.5">
      <c r="B174" s="195"/>
      <c r="D174" s="187" t="s">
        <v>136</v>
      </c>
      <c r="E174" s="196" t="s">
        <v>5</v>
      </c>
      <c r="F174" s="197" t="s">
        <v>270</v>
      </c>
      <c r="H174" s="198">
        <v>101.181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136</v>
      </c>
      <c r="AU174" s="196" t="s">
        <v>78</v>
      </c>
      <c r="AV174" s="12" t="s">
        <v>78</v>
      </c>
      <c r="AW174" s="12" t="s">
        <v>33</v>
      </c>
      <c r="AX174" s="12" t="s">
        <v>69</v>
      </c>
      <c r="AY174" s="196" t="s">
        <v>127</v>
      </c>
    </row>
    <row r="175" spans="2:51" s="13" customFormat="1" ht="13.5">
      <c r="B175" s="203"/>
      <c r="D175" s="204" t="s">
        <v>136</v>
      </c>
      <c r="E175" s="205" t="s">
        <v>5</v>
      </c>
      <c r="F175" s="206" t="s">
        <v>139</v>
      </c>
      <c r="H175" s="207">
        <v>101.181</v>
      </c>
      <c r="I175" s="208"/>
      <c r="L175" s="203"/>
      <c r="M175" s="209"/>
      <c r="N175" s="210"/>
      <c r="O175" s="210"/>
      <c r="P175" s="210"/>
      <c r="Q175" s="210"/>
      <c r="R175" s="210"/>
      <c r="S175" s="210"/>
      <c r="T175" s="211"/>
      <c r="AT175" s="212" t="s">
        <v>136</v>
      </c>
      <c r="AU175" s="212" t="s">
        <v>78</v>
      </c>
      <c r="AV175" s="13" t="s">
        <v>84</v>
      </c>
      <c r="AW175" s="13" t="s">
        <v>33</v>
      </c>
      <c r="AX175" s="13" t="s">
        <v>74</v>
      </c>
      <c r="AY175" s="212" t="s">
        <v>127</v>
      </c>
    </row>
    <row r="176" spans="2:65" s="1" customFormat="1" ht="22.5" customHeight="1">
      <c r="B176" s="173"/>
      <c r="C176" s="174" t="s">
        <v>271</v>
      </c>
      <c r="D176" s="174" t="s">
        <v>130</v>
      </c>
      <c r="E176" s="175" t="s">
        <v>158</v>
      </c>
      <c r="F176" s="176" t="s">
        <v>159</v>
      </c>
      <c r="G176" s="177" t="s">
        <v>149</v>
      </c>
      <c r="H176" s="178">
        <v>151.772</v>
      </c>
      <c r="I176" s="179"/>
      <c r="J176" s="180">
        <f>ROUND(I176*H176,2)</f>
        <v>0</v>
      </c>
      <c r="K176" s="176" t="s">
        <v>134</v>
      </c>
      <c r="L176" s="40"/>
      <c r="M176" s="181" t="s">
        <v>5</v>
      </c>
      <c r="N176" s="182" t="s">
        <v>40</v>
      </c>
      <c r="O176" s="41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AR176" s="23" t="s">
        <v>84</v>
      </c>
      <c r="AT176" s="23" t="s">
        <v>130</v>
      </c>
      <c r="AU176" s="23" t="s">
        <v>78</v>
      </c>
      <c r="AY176" s="23" t="s">
        <v>127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3" t="s">
        <v>74</v>
      </c>
      <c r="BK176" s="185">
        <f>ROUND(I176*H176,2)</f>
        <v>0</v>
      </c>
      <c r="BL176" s="23" t="s">
        <v>84</v>
      </c>
      <c r="BM176" s="23" t="s">
        <v>272</v>
      </c>
    </row>
    <row r="177" spans="2:51" s="12" customFormat="1" ht="13.5">
      <c r="B177" s="195"/>
      <c r="D177" s="187" t="s">
        <v>136</v>
      </c>
      <c r="E177" s="196" t="s">
        <v>5</v>
      </c>
      <c r="F177" s="197" t="s">
        <v>273</v>
      </c>
      <c r="H177" s="198">
        <v>151.772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136</v>
      </c>
      <c r="AU177" s="196" t="s">
        <v>78</v>
      </c>
      <c r="AV177" s="12" t="s">
        <v>78</v>
      </c>
      <c r="AW177" s="12" t="s">
        <v>33</v>
      </c>
      <c r="AX177" s="12" t="s">
        <v>69</v>
      </c>
      <c r="AY177" s="196" t="s">
        <v>127</v>
      </c>
    </row>
    <row r="178" spans="2:51" s="13" customFormat="1" ht="13.5">
      <c r="B178" s="203"/>
      <c r="D178" s="204" t="s">
        <v>136</v>
      </c>
      <c r="E178" s="205" t="s">
        <v>5</v>
      </c>
      <c r="F178" s="206" t="s">
        <v>139</v>
      </c>
      <c r="H178" s="207">
        <v>151.772</v>
      </c>
      <c r="I178" s="208"/>
      <c r="L178" s="203"/>
      <c r="M178" s="209"/>
      <c r="N178" s="210"/>
      <c r="O178" s="210"/>
      <c r="P178" s="210"/>
      <c r="Q178" s="210"/>
      <c r="R178" s="210"/>
      <c r="S178" s="210"/>
      <c r="T178" s="211"/>
      <c r="AT178" s="212" t="s">
        <v>136</v>
      </c>
      <c r="AU178" s="212" t="s">
        <v>78</v>
      </c>
      <c r="AV178" s="13" t="s">
        <v>84</v>
      </c>
      <c r="AW178" s="13" t="s">
        <v>33</v>
      </c>
      <c r="AX178" s="13" t="s">
        <v>74</v>
      </c>
      <c r="AY178" s="212" t="s">
        <v>127</v>
      </c>
    </row>
    <row r="179" spans="2:65" s="1" customFormat="1" ht="31.5" customHeight="1">
      <c r="B179" s="173"/>
      <c r="C179" s="174" t="s">
        <v>274</v>
      </c>
      <c r="D179" s="174" t="s">
        <v>130</v>
      </c>
      <c r="E179" s="175" t="s">
        <v>275</v>
      </c>
      <c r="F179" s="176" t="s">
        <v>276</v>
      </c>
      <c r="G179" s="177" t="s">
        <v>133</v>
      </c>
      <c r="H179" s="178">
        <v>23.942</v>
      </c>
      <c r="I179" s="179"/>
      <c r="J179" s="180">
        <f>ROUND(I179*H179,2)</f>
        <v>0</v>
      </c>
      <c r="K179" s="176" t="s">
        <v>134</v>
      </c>
      <c r="L179" s="40"/>
      <c r="M179" s="181" t="s">
        <v>5</v>
      </c>
      <c r="N179" s="182" t="s">
        <v>40</v>
      </c>
      <c r="O179" s="41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23" t="s">
        <v>84</v>
      </c>
      <c r="AT179" s="23" t="s">
        <v>130</v>
      </c>
      <c r="AU179" s="23" t="s">
        <v>78</v>
      </c>
      <c r="AY179" s="23" t="s">
        <v>127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23" t="s">
        <v>74</v>
      </c>
      <c r="BK179" s="185">
        <f>ROUND(I179*H179,2)</f>
        <v>0</v>
      </c>
      <c r="BL179" s="23" t="s">
        <v>84</v>
      </c>
      <c r="BM179" s="23" t="s">
        <v>277</v>
      </c>
    </row>
    <row r="180" spans="2:51" s="11" customFormat="1" ht="13.5">
      <c r="B180" s="186"/>
      <c r="D180" s="187" t="s">
        <v>136</v>
      </c>
      <c r="E180" s="188" t="s">
        <v>5</v>
      </c>
      <c r="F180" s="189" t="s">
        <v>278</v>
      </c>
      <c r="H180" s="190" t="s">
        <v>5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90" t="s">
        <v>136</v>
      </c>
      <c r="AU180" s="190" t="s">
        <v>78</v>
      </c>
      <c r="AV180" s="11" t="s">
        <v>74</v>
      </c>
      <c r="AW180" s="11" t="s">
        <v>33</v>
      </c>
      <c r="AX180" s="11" t="s">
        <v>69</v>
      </c>
      <c r="AY180" s="190" t="s">
        <v>127</v>
      </c>
    </row>
    <row r="181" spans="2:51" s="12" customFormat="1" ht="13.5">
      <c r="B181" s="195"/>
      <c r="D181" s="187" t="s">
        <v>136</v>
      </c>
      <c r="E181" s="196" t="s">
        <v>5</v>
      </c>
      <c r="F181" s="197" t="s">
        <v>279</v>
      </c>
      <c r="H181" s="198">
        <v>24.966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136</v>
      </c>
      <c r="AU181" s="196" t="s">
        <v>78</v>
      </c>
      <c r="AV181" s="12" t="s">
        <v>78</v>
      </c>
      <c r="AW181" s="12" t="s">
        <v>33</v>
      </c>
      <c r="AX181" s="12" t="s">
        <v>69</v>
      </c>
      <c r="AY181" s="196" t="s">
        <v>127</v>
      </c>
    </row>
    <row r="182" spans="2:51" s="12" customFormat="1" ht="13.5">
      <c r="B182" s="195"/>
      <c r="D182" s="187" t="s">
        <v>136</v>
      </c>
      <c r="E182" s="196" t="s">
        <v>5</v>
      </c>
      <c r="F182" s="197" t="s">
        <v>280</v>
      </c>
      <c r="H182" s="198">
        <v>-0.9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136</v>
      </c>
      <c r="AU182" s="196" t="s">
        <v>78</v>
      </c>
      <c r="AV182" s="12" t="s">
        <v>78</v>
      </c>
      <c r="AW182" s="12" t="s">
        <v>33</v>
      </c>
      <c r="AX182" s="12" t="s">
        <v>69</v>
      </c>
      <c r="AY182" s="196" t="s">
        <v>127</v>
      </c>
    </row>
    <row r="183" spans="2:51" s="12" customFormat="1" ht="13.5">
      <c r="B183" s="195"/>
      <c r="D183" s="187" t="s">
        <v>136</v>
      </c>
      <c r="E183" s="196" t="s">
        <v>5</v>
      </c>
      <c r="F183" s="197" t="s">
        <v>281</v>
      </c>
      <c r="H183" s="198">
        <v>-0.124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136</v>
      </c>
      <c r="AU183" s="196" t="s">
        <v>78</v>
      </c>
      <c r="AV183" s="12" t="s">
        <v>78</v>
      </c>
      <c r="AW183" s="12" t="s">
        <v>33</v>
      </c>
      <c r="AX183" s="12" t="s">
        <v>69</v>
      </c>
      <c r="AY183" s="196" t="s">
        <v>127</v>
      </c>
    </row>
    <row r="184" spans="2:51" s="13" customFormat="1" ht="13.5">
      <c r="B184" s="203"/>
      <c r="D184" s="204" t="s">
        <v>136</v>
      </c>
      <c r="E184" s="205" t="s">
        <v>5</v>
      </c>
      <c r="F184" s="206" t="s">
        <v>139</v>
      </c>
      <c r="H184" s="207">
        <v>23.942</v>
      </c>
      <c r="I184" s="208"/>
      <c r="L184" s="203"/>
      <c r="M184" s="209"/>
      <c r="N184" s="210"/>
      <c r="O184" s="210"/>
      <c r="P184" s="210"/>
      <c r="Q184" s="210"/>
      <c r="R184" s="210"/>
      <c r="S184" s="210"/>
      <c r="T184" s="211"/>
      <c r="AT184" s="212" t="s">
        <v>136</v>
      </c>
      <c r="AU184" s="212" t="s">
        <v>78</v>
      </c>
      <c r="AV184" s="13" t="s">
        <v>84</v>
      </c>
      <c r="AW184" s="13" t="s">
        <v>33</v>
      </c>
      <c r="AX184" s="13" t="s">
        <v>74</v>
      </c>
      <c r="AY184" s="212" t="s">
        <v>127</v>
      </c>
    </row>
    <row r="185" spans="2:65" s="1" customFormat="1" ht="22.5" customHeight="1">
      <c r="B185" s="173"/>
      <c r="C185" s="213" t="s">
        <v>282</v>
      </c>
      <c r="D185" s="213" t="s">
        <v>146</v>
      </c>
      <c r="E185" s="214" t="s">
        <v>283</v>
      </c>
      <c r="F185" s="215" t="s">
        <v>284</v>
      </c>
      <c r="G185" s="216" t="s">
        <v>149</v>
      </c>
      <c r="H185" s="217">
        <v>40.383</v>
      </c>
      <c r="I185" s="218"/>
      <c r="J185" s="219">
        <f>ROUND(I185*H185,2)</f>
        <v>0</v>
      </c>
      <c r="K185" s="215" t="s">
        <v>134</v>
      </c>
      <c r="L185" s="220"/>
      <c r="M185" s="221" t="s">
        <v>5</v>
      </c>
      <c r="N185" s="222" t="s">
        <v>40</v>
      </c>
      <c r="O185" s="41"/>
      <c r="P185" s="183">
        <f>O185*H185</f>
        <v>0</v>
      </c>
      <c r="Q185" s="183">
        <v>1</v>
      </c>
      <c r="R185" s="183">
        <f>Q185*H185</f>
        <v>40.383</v>
      </c>
      <c r="S185" s="183">
        <v>0</v>
      </c>
      <c r="T185" s="184">
        <f>S185*H185</f>
        <v>0</v>
      </c>
      <c r="AR185" s="23" t="s">
        <v>150</v>
      </c>
      <c r="AT185" s="23" t="s">
        <v>146</v>
      </c>
      <c r="AU185" s="23" t="s">
        <v>78</v>
      </c>
      <c r="AY185" s="23" t="s">
        <v>127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23" t="s">
        <v>74</v>
      </c>
      <c r="BK185" s="185">
        <f>ROUND(I185*H185,2)</f>
        <v>0</v>
      </c>
      <c r="BL185" s="23" t="s">
        <v>84</v>
      </c>
      <c r="BM185" s="23" t="s">
        <v>285</v>
      </c>
    </row>
    <row r="186" spans="2:51" s="12" customFormat="1" ht="13.5">
      <c r="B186" s="195"/>
      <c r="D186" s="187" t="s">
        <v>136</v>
      </c>
      <c r="E186" s="196" t="s">
        <v>5</v>
      </c>
      <c r="F186" s="197" t="s">
        <v>286</v>
      </c>
      <c r="H186" s="198">
        <v>40.383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136</v>
      </c>
      <c r="AU186" s="196" t="s">
        <v>78</v>
      </c>
      <c r="AV186" s="12" t="s">
        <v>78</v>
      </c>
      <c r="AW186" s="12" t="s">
        <v>33</v>
      </c>
      <c r="AX186" s="12" t="s">
        <v>69</v>
      </c>
      <c r="AY186" s="196" t="s">
        <v>127</v>
      </c>
    </row>
    <row r="187" spans="2:51" s="13" customFormat="1" ht="13.5">
      <c r="B187" s="203"/>
      <c r="D187" s="204" t="s">
        <v>136</v>
      </c>
      <c r="E187" s="205" t="s">
        <v>5</v>
      </c>
      <c r="F187" s="206" t="s">
        <v>139</v>
      </c>
      <c r="H187" s="207">
        <v>40.383</v>
      </c>
      <c r="I187" s="208"/>
      <c r="L187" s="203"/>
      <c r="M187" s="209"/>
      <c r="N187" s="210"/>
      <c r="O187" s="210"/>
      <c r="P187" s="210"/>
      <c r="Q187" s="210"/>
      <c r="R187" s="210"/>
      <c r="S187" s="210"/>
      <c r="T187" s="211"/>
      <c r="AT187" s="212" t="s">
        <v>136</v>
      </c>
      <c r="AU187" s="212" t="s">
        <v>78</v>
      </c>
      <c r="AV187" s="13" t="s">
        <v>84</v>
      </c>
      <c r="AW187" s="13" t="s">
        <v>33</v>
      </c>
      <c r="AX187" s="13" t="s">
        <v>74</v>
      </c>
      <c r="AY187" s="212" t="s">
        <v>127</v>
      </c>
    </row>
    <row r="188" spans="2:65" s="1" customFormat="1" ht="44.25" customHeight="1">
      <c r="B188" s="173"/>
      <c r="C188" s="174" t="s">
        <v>287</v>
      </c>
      <c r="D188" s="174" t="s">
        <v>130</v>
      </c>
      <c r="E188" s="175" t="s">
        <v>288</v>
      </c>
      <c r="F188" s="176" t="s">
        <v>289</v>
      </c>
      <c r="G188" s="177" t="s">
        <v>133</v>
      </c>
      <c r="H188" s="178">
        <v>7.5</v>
      </c>
      <c r="I188" s="179"/>
      <c r="J188" s="180">
        <f>ROUND(I188*H188,2)</f>
        <v>0</v>
      </c>
      <c r="K188" s="176" t="s">
        <v>134</v>
      </c>
      <c r="L188" s="40"/>
      <c r="M188" s="181" t="s">
        <v>5</v>
      </c>
      <c r="N188" s="182" t="s">
        <v>40</v>
      </c>
      <c r="O188" s="41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AR188" s="23" t="s">
        <v>84</v>
      </c>
      <c r="AT188" s="23" t="s">
        <v>130</v>
      </c>
      <c r="AU188" s="23" t="s">
        <v>78</v>
      </c>
      <c r="AY188" s="23" t="s">
        <v>127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23" t="s">
        <v>74</v>
      </c>
      <c r="BK188" s="185">
        <f>ROUND(I188*H188,2)</f>
        <v>0</v>
      </c>
      <c r="BL188" s="23" t="s">
        <v>84</v>
      </c>
      <c r="BM188" s="23" t="s">
        <v>290</v>
      </c>
    </row>
    <row r="189" spans="2:51" s="12" customFormat="1" ht="13.5">
      <c r="B189" s="195"/>
      <c r="D189" s="187" t="s">
        <v>136</v>
      </c>
      <c r="E189" s="196" t="s">
        <v>5</v>
      </c>
      <c r="F189" s="197" t="s">
        <v>291</v>
      </c>
      <c r="H189" s="198">
        <v>7.5</v>
      </c>
      <c r="I189" s="199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6" t="s">
        <v>136</v>
      </c>
      <c r="AU189" s="196" t="s">
        <v>78</v>
      </c>
      <c r="AV189" s="12" t="s">
        <v>78</v>
      </c>
      <c r="AW189" s="12" t="s">
        <v>33</v>
      </c>
      <c r="AX189" s="12" t="s">
        <v>69</v>
      </c>
      <c r="AY189" s="196" t="s">
        <v>127</v>
      </c>
    </row>
    <row r="190" spans="2:51" s="13" customFormat="1" ht="13.5">
      <c r="B190" s="203"/>
      <c r="D190" s="204" t="s">
        <v>136</v>
      </c>
      <c r="E190" s="205" t="s">
        <v>5</v>
      </c>
      <c r="F190" s="206" t="s">
        <v>139</v>
      </c>
      <c r="H190" s="207">
        <v>7.5</v>
      </c>
      <c r="I190" s="208"/>
      <c r="L190" s="203"/>
      <c r="M190" s="209"/>
      <c r="N190" s="210"/>
      <c r="O190" s="210"/>
      <c r="P190" s="210"/>
      <c r="Q190" s="210"/>
      <c r="R190" s="210"/>
      <c r="S190" s="210"/>
      <c r="T190" s="211"/>
      <c r="AT190" s="212" t="s">
        <v>136</v>
      </c>
      <c r="AU190" s="212" t="s">
        <v>78</v>
      </c>
      <c r="AV190" s="13" t="s">
        <v>84</v>
      </c>
      <c r="AW190" s="13" t="s">
        <v>33</v>
      </c>
      <c r="AX190" s="13" t="s">
        <v>74</v>
      </c>
      <c r="AY190" s="212" t="s">
        <v>127</v>
      </c>
    </row>
    <row r="191" spans="2:65" s="1" customFormat="1" ht="22.5" customHeight="1">
      <c r="B191" s="173"/>
      <c r="C191" s="213" t="s">
        <v>292</v>
      </c>
      <c r="D191" s="213" t="s">
        <v>146</v>
      </c>
      <c r="E191" s="214" t="s">
        <v>293</v>
      </c>
      <c r="F191" s="215" t="s">
        <v>294</v>
      </c>
      <c r="G191" s="216" t="s">
        <v>149</v>
      </c>
      <c r="H191" s="217">
        <v>12.65</v>
      </c>
      <c r="I191" s="218"/>
      <c r="J191" s="219">
        <f>ROUND(I191*H191,2)</f>
        <v>0</v>
      </c>
      <c r="K191" s="215" t="s">
        <v>134</v>
      </c>
      <c r="L191" s="220"/>
      <c r="M191" s="221" t="s">
        <v>5</v>
      </c>
      <c r="N191" s="222" t="s">
        <v>40</v>
      </c>
      <c r="O191" s="41"/>
      <c r="P191" s="183">
        <f>O191*H191</f>
        <v>0</v>
      </c>
      <c r="Q191" s="183">
        <v>1</v>
      </c>
      <c r="R191" s="183">
        <f>Q191*H191</f>
        <v>12.65</v>
      </c>
      <c r="S191" s="183">
        <v>0</v>
      </c>
      <c r="T191" s="184">
        <f>S191*H191</f>
        <v>0</v>
      </c>
      <c r="AR191" s="23" t="s">
        <v>150</v>
      </c>
      <c r="AT191" s="23" t="s">
        <v>146</v>
      </c>
      <c r="AU191" s="23" t="s">
        <v>78</v>
      </c>
      <c r="AY191" s="23" t="s">
        <v>127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23" t="s">
        <v>74</v>
      </c>
      <c r="BK191" s="185">
        <f>ROUND(I191*H191,2)</f>
        <v>0</v>
      </c>
      <c r="BL191" s="23" t="s">
        <v>84</v>
      </c>
      <c r="BM191" s="23" t="s">
        <v>295</v>
      </c>
    </row>
    <row r="192" spans="2:51" s="12" customFormat="1" ht="13.5">
      <c r="B192" s="195"/>
      <c r="D192" s="187" t="s">
        <v>136</v>
      </c>
      <c r="E192" s="196" t="s">
        <v>5</v>
      </c>
      <c r="F192" s="197" t="s">
        <v>296</v>
      </c>
      <c r="H192" s="198">
        <v>12.65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136</v>
      </c>
      <c r="AU192" s="196" t="s">
        <v>78</v>
      </c>
      <c r="AV192" s="12" t="s">
        <v>78</v>
      </c>
      <c r="AW192" s="12" t="s">
        <v>33</v>
      </c>
      <c r="AX192" s="12" t="s">
        <v>69</v>
      </c>
      <c r="AY192" s="196" t="s">
        <v>127</v>
      </c>
    </row>
    <row r="193" spans="2:51" s="13" customFormat="1" ht="13.5">
      <c r="B193" s="203"/>
      <c r="D193" s="204" t="s">
        <v>136</v>
      </c>
      <c r="E193" s="205" t="s">
        <v>5</v>
      </c>
      <c r="F193" s="206" t="s">
        <v>139</v>
      </c>
      <c r="H193" s="207">
        <v>12.65</v>
      </c>
      <c r="I193" s="208"/>
      <c r="L193" s="203"/>
      <c r="M193" s="209"/>
      <c r="N193" s="210"/>
      <c r="O193" s="210"/>
      <c r="P193" s="210"/>
      <c r="Q193" s="210"/>
      <c r="R193" s="210"/>
      <c r="S193" s="210"/>
      <c r="T193" s="211"/>
      <c r="AT193" s="212" t="s">
        <v>136</v>
      </c>
      <c r="AU193" s="212" t="s">
        <v>78</v>
      </c>
      <c r="AV193" s="13" t="s">
        <v>84</v>
      </c>
      <c r="AW193" s="13" t="s">
        <v>33</v>
      </c>
      <c r="AX193" s="13" t="s">
        <v>74</v>
      </c>
      <c r="AY193" s="212" t="s">
        <v>127</v>
      </c>
    </row>
    <row r="194" spans="2:65" s="1" customFormat="1" ht="31.5" customHeight="1">
      <c r="B194" s="173"/>
      <c r="C194" s="174" t="s">
        <v>297</v>
      </c>
      <c r="D194" s="174" t="s">
        <v>130</v>
      </c>
      <c r="E194" s="175" t="s">
        <v>298</v>
      </c>
      <c r="F194" s="176" t="s">
        <v>299</v>
      </c>
      <c r="G194" s="177" t="s">
        <v>165</v>
      </c>
      <c r="H194" s="178">
        <v>180</v>
      </c>
      <c r="I194" s="179"/>
      <c r="J194" s="180">
        <f>ROUND(I194*H194,2)</f>
        <v>0</v>
      </c>
      <c r="K194" s="176" t="s">
        <v>134</v>
      </c>
      <c r="L194" s="40"/>
      <c r="M194" s="181" t="s">
        <v>5</v>
      </c>
      <c r="N194" s="182" t="s">
        <v>40</v>
      </c>
      <c r="O194" s="41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AR194" s="23" t="s">
        <v>84</v>
      </c>
      <c r="AT194" s="23" t="s">
        <v>130</v>
      </c>
      <c r="AU194" s="23" t="s">
        <v>78</v>
      </c>
      <c r="AY194" s="23" t="s">
        <v>127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3" t="s">
        <v>74</v>
      </c>
      <c r="BK194" s="185">
        <f>ROUND(I194*H194,2)</f>
        <v>0</v>
      </c>
      <c r="BL194" s="23" t="s">
        <v>84</v>
      </c>
      <c r="BM194" s="23" t="s">
        <v>300</v>
      </c>
    </row>
    <row r="195" spans="2:65" s="1" customFormat="1" ht="31.5" customHeight="1">
      <c r="B195" s="173"/>
      <c r="C195" s="174" t="s">
        <v>301</v>
      </c>
      <c r="D195" s="174" t="s">
        <v>130</v>
      </c>
      <c r="E195" s="175" t="s">
        <v>302</v>
      </c>
      <c r="F195" s="176" t="s">
        <v>303</v>
      </c>
      <c r="G195" s="177" t="s">
        <v>165</v>
      </c>
      <c r="H195" s="178">
        <v>180</v>
      </c>
      <c r="I195" s="179"/>
      <c r="J195" s="180">
        <f>ROUND(I195*H195,2)</f>
        <v>0</v>
      </c>
      <c r="K195" s="176" t="s">
        <v>134</v>
      </c>
      <c r="L195" s="40"/>
      <c r="M195" s="181" t="s">
        <v>5</v>
      </c>
      <c r="N195" s="182" t="s">
        <v>40</v>
      </c>
      <c r="O195" s="41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AR195" s="23" t="s">
        <v>84</v>
      </c>
      <c r="AT195" s="23" t="s">
        <v>130</v>
      </c>
      <c r="AU195" s="23" t="s">
        <v>78</v>
      </c>
      <c r="AY195" s="23" t="s">
        <v>127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23" t="s">
        <v>74</v>
      </c>
      <c r="BK195" s="185">
        <f>ROUND(I195*H195,2)</f>
        <v>0</v>
      </c>
      <c r="BL195" s="23" t="s">
        <v>84</v>
      </c>
      <c r="BM195" s="23" t="s">
        <v>304</v>
      </c>
    </row>
    <row r="196" spans="2:65" s="1" customFormat="1" ht="22.5" customHeight="1">
      <c r="B196" s="173"/>
      <c r="C196" s="213" t="s">
        <v>305</v>
      </c>
      <c r="D196" s="213" t="s">
        <v>146</v>
      </c>
      <c r="E196" s="214" t="s">
        <v>306</v>
      </c>
      <c r="F196" s="215" t="s">
        <v>307</v>
      </c>
      <c r="G196" s="216" t="s">
        <v>308</v>
      </c>
      <c r="H196" s="217">
        <v>4.5</v>
      </c>
      <c r="I196" s="218"/>
      <c r="J196" s="219">
        <f>ROUND(I196*H196,2)</f>
        <v>0</v>
      </c>
      <c r="K196" s="215" t="s">
        <v>134</v>
      </c>
      <c r="L196" s="220"/>
      <c r="M196" s="221" t="s">
        <v>5</v>
      </c>
      <c r="N196" s="222" t="s">
        <v>40</v>
      </c>
      <c r="O196" s="41"/>
      <c r="P196" s="183">
        <f>O196*H196</f>
        <v>0</v>
      </c>
      <c r="Q196" s="183">
        <v>0.001</v>
      </c>
      <c r="R196" s="183">
        <f>Q196*H196</f>
        <v>0.0045000000000000005</v>
      </c>
      <c r="S196" s="183">
        <v>0</v>
      </c>
      <c r="T196" s="184">
        <f>S196*H196</f>
        <v>0</v>
      </c>
      <c r="AR196" s="23" t="s">
        <v>150</v>
      </c>
      <c r="AT196" s="23" t="s">
        <v>146</v>
      </c>
      <c r="AU196" s="23" t="s">
        <v>78</v>
      </c>
      <c r="AY196" s="23" t="s">
        <v>127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3" t="s">
        <v>74</v>
      </c>
      <c r="BK196" s="185">
        <f>ROUND(I196*H196,2)</f>
        <v>0</v>
      </c>
      <c r="BL196" s="23" t="s">
        <v>84</v>
      </c>
      <c r="BM196" s="23" t="s">
        <v>309</v>
      </c>
    </row>
    <row r="197" spans="2:51" s="12" customFormat="1" ht="13.5">
      <c r="B197" s="195"/>
      <c r="D197" s="204" t="s">
        <v>136</v>
      </c>
      <c r="F197" s="224" t="s">
        <v>310</v>
      </c>
      <c r="H197" s="225">
        <v>4.5</v>
      </c>
      <c r="I197" s="199"/>
      <c r="L197" s="195"/>
      <c r="M197" s="200"/>
      <c r="N197" s="201"/>
      <c r="O197" s="201"/>
      <c r="P197" s="201"/>
      <c r="Q197" s="201"/>
      <c r="R197" s="201"/>
      <c r="S197" s="201"/>
      <c r="T197" s="202"/>
      <c r="AT197" s="196" t="s">
        <v>136</v>
      </c>
      <c r="AU197" s="196" t="s">
        <v>78</v>
      </c>
      <c r="AV197" s="12" t="s">
        <v>78</v>
      </c>
      <c r="AW197" s="12" t="s">
        <v>6</v>
      </c>
      <c r="AX197" s="12" t="s">
        <v>74</v>
      </c>
      <c r="AY197" s="196" t="s">
        <v>127</v>
      </c>
    </row>
    <row r="198" spans="2:65" s="1" customFormat="1" ht="31.5" customHeight="1">
      <c r="B198" s="173"/>
      <c r="C198" s="174" t="s">
        <v>311</v>
      </c>
      <c r="D198" s="174" t="s">
        <v>130</v>
      </c>
      <c r="E198" s="175" t="s">
        <v>312</v>
      </c>
      <c r="F198" s="176" t="s">
        <v>313</v>
      </c>
      <c r="G198" s="177" t="s">
        <v>165</v>
      </c>
      <c r="H198" s="178">
        <v>120</v>
      </c>
      <c r="I198" s="179"/>
      <c r="J198" s="180">
        <f>ROUND(I198*H198,2)</f>
        <v>0</v>
      </c>
      <c r="K198" s="176" t="s">
        <v>134</v>
      </c>
      <c r="L198" s="40"/>
      <c r="M198" s="181" t="s">
        <v>5</v>
      </c>
      <c r="N198" s="182" t="s">
        <v>40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23" t="s">
        <v>84</v>
      </c>
      <c r="AT198" s="23" t="s">
        <v>130</v>
      </c>
      <c r="AU198" s="23" t="s">
        <v>78</v>
      </c>
      <c r="AY198" s="23" t="s">
        <v>127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74</v>
      </c>
      <c r="BK198" s="185">
        <f>ROUND(I198*H198,2)</f>
        <v>0</v>
      </c>
      <c r="BL198" s="23" t="s">
        <v>84</v>
      </c>
      <c r="BM198" s="23" t="s">
        <v>314</v>
      </c>
    </row>
    <row r="199" spans="2:65" s="1" customFormat="1" ht="22.5" customHeight="1">
      <c r="B199" s="173"/>
      <c r="C199" s="213" t="s">
        <v>315</v>
      </c>
      <c r="D199" s="213" t="s">
        <v>146</v>
      </c>
      <c r="E199" s="214" t="s">
        <v>306</v>
      </c>
      <c r="F199" s="215" t="s">
        <v>307</v>
      </c>
      <c r="G199" s="216" t="s">
        <v>308</v>
      </c>
      <c r="H199" s="217">
        <v>3</v>
      </c>
      <c r="I199" s="218"/>
      <c r="J199" s="219">
        <f>ROUND(I199*H199,2)</f>
        <v>0</v>
      </c>
      <c r="K199" s="215" t="s">
        <v>134</v>
      </c>
      <c r="L199" s="220"/>
      <c r="M199" s="221" t="s">
        <v>5</v>
      </c>
      <c r="N199" s="222" t="s">
        <v>40</v>
      </c>
      <c r="O199" s="41"/>
      <c r="P199" s="183">
        <f>O199*H199</f>
        <v>0</v>
      </c>
      <c r="Q199" s="183">
        <v>0.001</v>
      </c>
      <c r="R199" s="183">
        <f>Q199*H199</f>
        <v>0.003</v>
      </c>
      <c r="S199" s="183">
        <v>0</v>
      </c>
      <c r="T199" s="184">
        <f>S199*H199</f>
        <v>0</v>
      </c>
      <c r="AR199" s="23" t="s">
        <v>150</v>
      </c>
      <c r="AT199" s="23" t="s">
        <v>146</v>
      </c>
      <c r="AU199" s="23" t="s">
        <v>78</v>
      </c>
      <c r="AY199" s="23" t="s">
        <v>127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3" t="s">
        <v>74</v>
      </c>
      <c r="BK199" s="185">
        <f>ROUND(I199*H199,2)</f>
        <v>0</v>
      </c>
      <c r="BL199" s="23" t="s">
        <v>84</v>
      </c>
      <c r="BM199" s="23" t="s">
        <v>316</v>
      </c>
    </row>
    <row r="200" spans="2:51" s="12" customFormat="1" ht="13.5">
      <c r="B200" s="195"/>
      <c r="D200" s="204" t="s">
        <v>136</v>
      </c>
      <c r="F200" s="224" t="s">
        <v>317</v>
      </c>
      <c r="H200" s="225">
        <v>3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136</v>
      </c>
      <c r="AU200" s="196" t="s">
        <v>78</v>
      </c>
      <c r="AV200" s="12" t="s">
        <v>78</v>
      </c>
      <c r="AW200" s="12" t="s">
        <v>6</v>
      </c>
      <c r="AX200" s="12" t="s">
        <v>74</v>
      </c>
      <c r="AY200" s="196" t="s">
        <v>127</v>
      </c>
    </row>
    <row r="201" spans="2:65" s="1" customFormat="1" ht="22.5" customHeight="1">
      <c r="B201" s="173"/>
      <c r="C201" s="174" t="s">
        <v>318</v>
      </c>
      <c r="D201" s="174" t="s">
        <v>130</v>
      </c>
      <c r="E201" s="175" t="s">
        <v>319</v>
      </c>
      <c r="F201" s="176" t="s">
        <v>320</v>
      </c>
      <c r="G201" s="177" t="s">
        <v>165</v>
      </c>
      <c r="H201" s="178">
        <v>391.5</v>
      </c>
      <c r="I201" s="179"/>
      <c r="J201" s="180">
        <f>ROUND(I201*H201,2)</f>
        <v>0</v>
      </c>
      <c r="K201" s="176" t="s">
        <v>134</v>
      </c>
      <c r="L201" s="40"/>
      <c r="M201" s="181" t="s">
        <v>5</v>
      </c>
      <c r="N201" s="182" t="s">
        <v>40</v>
      </c>
      <c r="O201" s="41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23" t="s">
        <v>84</v>
      </c>
      <c r="AT201" s="23" t="s">
        <v>130</v>
      </c>
      <c r="AU201" s="23" t="s">
        <v>78</v>
      </c>
      <c r="AY201" s="23" t="s">
        <v>127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3" t="s">
        <v>74</v>
      </c>
      <c r="BK201" s="185">
        <f>ROUND(I201*H201,2)</f>
        <v>0</v>
      </c>
      <c r="BL201" s="23" t="s">
        <v>84</v>
      </c>
      <c r="BM201" s="23" t="s">
        <v>321</v>
      </c>
    </row>
    <row r="202" spans="2:65" s="1" customFormat="1" ht="31.5" customHeight="1">
      <c r="B202" s="173"/>
      <c r="C202" s="174" t="s">
        <v>322</v>
      </c>
      <c r="D202" s="174" t="s">
        <v>130</v>
      </c>
      <c r="E202" s="175" t="s">
        <v>323</v>
      </c>
      <c r="F202" s="176" t="s">
        <v>324</v>
      </c>
      <c r="G202" s="177" t="s">
        <v>165</v>
      </c>
      <c r="H202" s="178">
        <v>120</v>
      </c>
      <c r="I202" s="179"/>
      <c r="J202" s="180">
        <f>ROUND(I202*H202,2)</f>
        <v>0</v>
      </c>
      <c r="K202" s="176" t="s">
        <v>134</v>
      </c>
      <c r="L202" s="40"/>
      <c r="M202" s="181" t="s">
        <v>5</v>
      </c>
      <c r="N202" s="182" t="s">
        <v>40</v>
      </c>
      <c r="O202" s="41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AR202" s="23" t="s">
        <v>84</v>
      </c>
      <c r="AT202" s="23" t="s">
        <v>130</v>
      </c>
      <c r="AU202" s="23" t="s">
        <v>78</v>
      </c>
      <c r="AY202" s="23" t="s">
        <v>127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23" t="s">
        <v>74</v>
      </c>
      <c r="BK202" s="185">
        <f>ROUND(I202*H202,2)</f>
        <v>0</v>
      </c>
      <c r="BL202" s="23" t="s">
        <v>84</v>
      </c>
      <c r="BM202" s="23" t="s">
        <v>325</v>
      </c>
    </row>
    <row r="203" spans="2:65" s="1" customFormat="1" ht="31.5" customHeight="1">
      <c r="B203" s="173"/>
      <c r="C203" s="174" t="s">
        <v>326</v>
      </c>
      <c r="D203" s="174" t="s">
        <v>130</v>
      </c>
      <c r="E203" s="175" t="s">
        <v>327</v>
      </c>
      <c r="F203" s="176" t="s">
        <v>328</v>
      </c>
      <c r="G203" s="177" t="s">
        <v>165</v>
      </c>
      <c r="H203" s="178">
        <v>120</v>
      </c>
      <c r="I203" s="179"/>
      <c r="J203" s="180">
        <f>ROUND(I203*H203,2)</f>
        <v>0</v>
      </c>
      <c r="K203" s="176" t="s">
        <v>134</v>
      </c>
      <c r="L203" s="40"/>
      <c r="M203" s="181" t="s">
        <v>5</v>
      </c>
      <c r="N203" s="182" t="s">
        <v>40</v>
      </c>
      <c r="O203" s="41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AR203" s="23" t="s">
        <v>84</v>
      </c>
      <c r="AT203" s="23" t="s">
        <v>130</v>
      </c>
      <c r="AU203" s="23" t="s">
        <v>78</v>
      </c>
      <c r="AY203" s="23" t="s">
        <v>127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23" t="s">
        <v>74</v>
      </c>
      <c r="BK203" s="185">
        <f>ROUND(I203*H203,2)</f>
        <v>0</v>
      </c>
      <c r="BL203" s="23" t="s">
        <v>84</v>
      </c>
      <c r="BM203" s="23" t="s">
        <v>329</v>
      </c>
    </row>
    <row r="204" spans="2:65" s="1" customFormat="1" ht="22.5" customHeight="1">
      <c r="B204" s="173"/>
      <c r="C204" s="174" t="s">
        <v>330</v>
      </c>
      <c r="D204" s="174" t="s">
        <v>130</v>
      </c>
      <c r="E204" s="175" t="s">
        <v>331</v>
      </c>
      <c r="F204" s="176" t="s">
        <v>332</v>
      </c>
      <c r="G204" s="177" t="s">
        <v>165</v>
      </c>
      <c r="H204" s="178">
        <v>360</v>
      </c>
      <c r="I204" s="179"/>
      <c r="J204" s="180">
        <f>ROUND(I204*H204,2)</f>
        <v>0</v>
      </c>
      <c r="K204" s="176" t="s">
        <v>134</v>
      </c>
      <c r="L204" s="40"/>
      <c r="M204" s="181" t="s">
        <v>5</v>
      </c>
      <c r="N204" s="182" t="s">
        <v>40</v>
      </c>
      <c r="O204" s="41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AR204" s="23" t="s">
        <v>84</v>
      </c>
      <c r="AT204" s="23" t="s">
        <v>130</v>
      </c>
      <c r="AU204" s="23" t="s">
        <v>78</v>
      </c>
      <c r="AY204" s="23" t="s">
        <v>127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23" t="s">
        <v>74</v>
      </c>
      <c r="BK204" s="185">
        <f>ROUND(I204*H204,2)</f>
        <v>0</v>
      </c>
      <c r="BL204" s="23" t="s">
        <v>84</v>
      </c>
      <c r="BM204" s="23" t="s">
        <v>333</v>
      </c>
    </row>
    <row r="205" spans="2:51" s="12" customFormat="1" ht="13.5">
      <c r="B205" s="195"/>
      <c r="D205" s="187" t="s">
        <v>136</v>
      </c>
      <c r="E205" s="196" t="s">
        <v>5</v>
      </c>
      <c r="F205" s="197" t="s">
        <v>334</v>
      </c>
      <c r="H205" s="198">
        <v>360</v>
      </c>
      <c r="I205" s="199"/>
      <c r="L205" s="195"/>
      <c r="M205" s="200"/>
      <c r="N205" s="201"/>
      <c r="O205" s="201"/>
      <c r="P205" s="201"/>
      <c r="Q205" s="201"/>
      <c r="R205" s="201"/>
      <c r="S205" s="201"/>
      <c r="T205" s="202"/>
      <c r="AT205" s="196" t="s">
        <v>136</v>
      </c>
      <c r="AU205" s="196" t="s">
        <v>78</v>
      </c>
      <c r="AV205" s="12" t="s">
        <v>78</v>
      </c>
      <c r="AW205" s="12" t="s">
        <v>33</v>
      </c>
      <c r="AX205" s="12" t="s">
        <v>69</v>
      </c>
      <c r="AY205" s="196" t="s">
        <v>127</v>
      </c>
    </row>
    <row r="206" spans="2:51" s="13" customFormat="1" ht="13.5">
      <c r="B206" s="203"/>
      <c r="D206" s="204" t="s">
        <v>136</v>
      </c>
      <c r="E206" s="205" t="s">
        <v>5</v>
      </c>
      <c r="F206" s="206" t="s">
        <v>139</v>
      </c>
      <c r="H206" s="207">
        <v>360</v>
      </c>
      <c r="I206" s="208"/>
      <c r="L206" s="203"/>
      <c r="M206" s="209"/>
      <c r="N206" s="210"/>
      <c r="O206" s="210"/>
      <c r="P206" s="210"/>
      <c r="Q206" s="210"/>
      <c r="R206" s="210"/>
      <c r="S206" s="210"/>
      <c r="T206" s="211"/>
      <c r="AT206" s="212" t="s">
        <v>136</v>
      </c>
      <c r="AU206" s="212" t="s">
        <v>78</v>
      </c>
      <c r="AV206" s="13" t="s">
        <v>84</v>
      </c>
      <c r="AW206" s="13" t="s">
        <v>33</v>
      </c>
      <c r="AX206" s="13" t="s">
        <v>74</v>
      </c>
      <c r="AY206" s="212" t="s">
        <v>127</v>
      </c>
    </row>
    <row r="207" spans="2:65" s="1" customFormat="1" ht="22.5" customHeight="1">
      <c r="B207" s="173"/>
      <c r="C207" s="174" t="s">
        <v>335</v>
      </c>
      <c r="D207" s="174" t="s">
        <v>130</v>
      </c>
      <c r="E207" s="175" t="s">
        <v>336</v>
      </c>
      <c r="F207" s="176" t="s">
        <v>337</v>
      </c>
      <c r="G207" s="177" t="s">
        <v>165</v>
      </c>
      <c r="H207" s="178">
        <v>240</v>
      </c>
      <c r="I207" s="179"/>
      <c r="J207" s="180">
        <f>ROUND(I207*H207,2)</f>
        <v>0</v>
      </c>
      <c r="K207" s="176" t="s">
        <v>134</v>
      </c>
      <c r="L207" s="40"/>
      <c r="M207" s="181" t="s">
        <v>5</v>
      </c>
      <c r="N207" s="182" t="s">
        <v>40</v>
      </c>
      <c r="O207" s="41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AR207" s="23" t="s">
        <v>84</v>
      </c>
      <c r="AT207" s="23" t="s">
        <v>130</v>
      </c>
      <c r="AU207" s="23" t="s">
        <v>78</v>
      </c>
      <c r="AY207" s="23" t="s">
        <v>127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23" t="s">
        <v>74</v>
      </c>
      <c r="BK207" s="185">
        <f>ROUND(I207*H207,2)</f>
        <v>0</v>
      </c>
      <c r="BL207" s="23" t="s">
        <v>84</v>
      </c>
      <c r="BM207" s="23" t="s">
        <v>338</v>
      </c>
    </row>
    <row r="208" spans="2:51" s="12" customFormat="1" ht="13.5">
      <c r="B208" s="195"/>
      <c r="D208" s="187" t="s">
        <v>136</v>
      </c>
      <c r="E208" s="196" t="s">
        <v>5</v>
      </c>
      <c r="F208" s="197" t="s">
        <v>339</v>
      </c>
      <c r="H208" s="198">
        <v>240</v>
      </c>
      <c r="I208" s="199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6" t="s">
        <v>136</v>
      </c>
      <c r="AU208" s="196" t="s">
        <v>78</v>
      </c>
      <c r="AV208" s="12" t="s">
        <v>78</v>
      </c>
      <c r="AW208" s="12" t="s">
        <v>33</v>
      </c>
      <c r="AX208" s="12" t="s">
        <v>69</v>
      </c>
      <c r="AY208" s="196" t="s">
        <v>127</v>
      </c>
    </row>
    <row r="209" spans="2:51" s="13" customFormat="1" ht="13.5">
      <c r="B209" s="203"/>
      <c r="D209" s="187" t="s">
        <v>136</v>
      </c>
      <c r="E209" s="226" t="s">
        <v>5</v>
      </c>
      <c r="F209" s="227" t="s">
        <v>139</v>
      </c>
      <c r="H209" s="228">
        <v>240</v>
      </c>
      <c r="I209" s="208"/>
      <c r="L209" s="203"/>
      <c r="M209" s="209"/>
      <c r="N209" s="210"/>
      <c r="O209" s="210"/>
      <c r="P209" s="210"/>
      <c r="Q209" s="210"/>
      <c r="R209" s="210"/>
      <c r="S209" s="210"/>
      <c r="T209" s="211"/>
      <c r="AT209" s="212" t="s">
        <v>136</v>
      </c>
      <c r="AU209" s="212" t="s">
        <v>78</v>
      </c>
      <c r="AV209" s="13" t="s">
        <v>84</v>
      </c>
      <c r="AW209" s="13" t="s">
        <v>33</v>
      </c>
      <c r="AX209" s="13" t="s">
        <v>74</v>
      </c>
      <c r="AY209" s="212" t="s">
        <v>127</v>
      </c>
    </row>
    <row r="210" spans="2:63" s="10" customFormat="1" ht="29.85" customHeight="1">
      <c r="B210" s="159"/>
      <c r="D210" s="170" t="s">
        <v>68</v>
      </c>
      <c r="E210" s="171" t="s">
        <v>81</v>
      </c>
      <c r="F210" s="171" t="s">
        <v>340</v>
      </c>
      <c r="I210" s="162"/>
      <c r="J210" s="172">
        <f>BK210</f>
        <v>0</v>
      </c>
      <c r="L210" s="159"/>
      <c r="M210" s="164"/>
      <c r="N210" s="165"/>
      <c r="O210" s="165"/>
      <c r="P210" s="166">
        <f>SUM(P211:P215)</f>
        <v>0</v>
      </c>
      <c r="Q210" s="165"/>
      <c r="R210" s="166">
        <f>SUM(R211:R215)</f>
        <v>5.92143</v>
      </c>
      <c r="S210" s="165"/>
      <c r="T210" s="167">
        <f>SUM(T211:T215)</f>
        <v>0</v>
      </c>
      <c r="AR210" s="160" t="s">
        <v>74</v>
      </c>
      <c r="AT210" s="168" t="s">
        <v>68</v>
      </c>
      <c r="AU210" s="168" t="s">
        <v>74</v>
      </c>
      <c r="AY210" s="160" t="s">
        <v>127</v>
      </c>
      <c r="BK210" s="169">
        <f>SUM(BK211:BK215)</f>
        <v>0</v>
      </c>
    </row>
    <row r="211" spans="2:65" s="1" customFormat="1" ht="31.5" customHeight="1">
      <c r="B211" s="173"/>
      <c r="C211" s="174" t="s">
        <v>341</v>
      </c>
      <c r="D211" s="174" t="s">
        <v>130</v>
      </c>
      <c r="E211" s="175" t="s">
        <v>342</v>
      </c>
      <c r="F211" s="176" t="s">
        <v>343</v>
      </c>
      <c r="G211" s="177" t="s">
        <v>190</v>
      </c>
      <c r="H211" s="178">
        <v>9</v>
      </c>
      <c r="I211" s="179"/>
      <c r="J211" s="180">
        <f>ROUND(I211*H211,2)</f>
        <v>0</v>
      </c>
      <c r="K211" s="176" t="s">
        <v>134</v>
      </c>
      <c r="L211" s="40"/>
      <c r="M211" s="181" t="s">
        <v>5</v>
      </c>
      <c r="N211" s="182" t="s">
        <v>40</v>
      </c>
      <c r="O211" s="41"/>
      <c r="P211" s="183">
        <f>O211*H211</f>
        <v>0</v>
      </c>
      <c r="Q211" s="183">
        <v>0.24127</v>
      </c>
      <c r="R211" s="183">
        <f>Q211*H211</f>
        <v>2.17143</v>
      </c>
      <c r="S211" s="183">
        <v>0</v>
      </c>
      <c r="T211" s="184">
        <f>S211*H211</f>
        <v>0</v>
      </c>
      <c r="AR211" s="23" t="s">
        <v>84</v>
      </c>
      <c r="AT211" s="23" t="s">
        <v>130</v>
      </c>
      <c r="AU211" s="23" t="s">
        <v>78</v>
      </c>
      <c r="AY211" s="23" t="s">
        <v>127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74</v>
      </c>
      <c r="BK211" s="185">
        <f>ROUND(I211*H211,2)</f>
        <v>0</v>
      </c>
      <c r="BL211" s="23" t="s">
        <v>84</v>
      </c>
      <c r="BM211" s="23" t="s">
        <v>344</v>
      </c>
    </row>
    <row r="212" spans="2:51" s="11" customFormat="1" ht="13.5">
      <c r="B212" s="186"/>
      <c r="D212" s="187" t="s">
        <v>136</v>
      </c>
      <c r="E212" s="188" t="s">
        <v>5</v>
      </c>
      <c r="F212" s="189" t="s">
        <v>345</v>
      </c>
      <c r="H212" s="190" t="s">
        <v>5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90" t="s">
        <v>136</v>
      </c>
      <c r="AU212" s="190" t="s">
        <v>78</v>
      </c>
      <c r="AV212" s="11" t="s">
        <v>74</v>
      </c>
      <c r="AW212" s="11" t="s">
        <v>33</v>
      </c>
      <c r="AX212" s="11" t="s">
        <v>69</v>
      </c>
      <c r="AY212" s="190" t="s">
        <v>127</v>
      </c>
    </row>
    <row r="213" spans="2:51" s="12" customFormat="1" ht="13.5">
      <c r="B213" s="195"/>
      <c r="D213" s="187" t="s">
        <v>136</v>
      </c>
      <c r="E213" s="196" t="s">
        <v>5</v>
      </c>
      <c r="F213" s="197" t="s">
        <v>346</v>
      </c>
      <c r="H213" s="198">
        <v>9</v>
      </c>
      <c r="I213" s="199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6" t="s">
        <v>136</v>
      </c>
      <c r="AU213" s="196" t="s">
        <v>78</v>
      </c>
      <c r="AV213" s="12" t="s">
        <v>78</v>
      </c>
      <c r="AW213" s="12" t="s">
        <v>33</v>
      </c>
      <c r="AX213" s="12" t="s">
        <v>69</v>
      </c>
      <c r="AY213" s="196" t="s">
        <v>127</v>
      </c>
    </row>
    <row r="214" spans="2:51" s="13" customFormat="1" ht="13.5">
      <c r="B214" s="203"/>
      <c r="D214" s="204" t="s">
        <v>136</v>
      </c>
      <c r="E214" s="205" t="s">
        <v>5</v>
      </c>
      <c r="F214" s="206" t="s">
        <v>139</v>
      </c>
      <c r="H214" s="207">
        <v>9</v>
      </c>
      <c r="I214" s="208"/>
      <c r="L214" s="203"/>
      <c r="M214" s="209"/>
      <c r="N214" s="210"/>
      <c r="O214" s="210"/>
      <c r="P214" s="210"/>
      <c r="Q214" s="210"/>
      <c r="R214" s="210"/>
      <c r="S214" s="210"/>
      <c r="T214" s="211"/>
      <c r="AT214" s="212" t="s">
        <v>136</v>
      </c>
      <c r="AU214" s="212" t="s">
        <v>78</v>
      </c>
      <c r="AV214" s="13" t="s">
        <v>84</v>
      </c>
      <c r="AW214" s="13" t="s">
        <v>33</v>
      </c>
      <c r="AX214" s="13" t="s">
        <v>74</v>
      </c>
      <c r="AY214" s="212" t="s">
        <v>127</v>
      </c>
    </row>
    <row r="215" spans="2:65" s="1" customFormat="1" ht="22.5" customHeight="1">
      <c r="B215" s="173"/>
      <c r="C215" s="213" t="s">
        <v>347</v>
      </c>
      <c r="D215" s="213" t="s">
        <v>146</v>
      </c>
      <c r="E215" s="214" t="s">
        <v>348</v>
      </c>
      <c r="F215" s="215" t="s">
        <v>1097</v>
      </c>
      <c r="G215" s="216" t="s">
        <v>349</v>
      </c>
      <c r="H215" s="217">
        <v>75</v>
      </c>
      <c r="I215" s="218"/>
      <c r="J215" s="219">
        <f>ROUND(I215*H215,2)</f>
        <v>0</v>
      </c>
      <c r="K215" s="215" t="s">
        <v>5</v>
      </c>
      <c r="L215" s="220"/>
      <c r="M215" s="221" t="s">
        <v>5</v>
      </c>
      <c r="N215" s="222" t="s">
        <v>40</v>
      </c>
      <c r="O215" s="41"/>
      <c r="P215" s="183">
        <f>O215*H215</f>
        <v>0</v>
      </c>
      <c r="Q215" s="183">
        <v>0.05</v>
      </c>
      <c r="R215" s="183">
        <f>Q215*H215</f>
        <v>3.75</v>
      </c>
      <c r="S215" s="183">
        <v>0</v>
      </c>
      <c r="T215" s="184">
        <f>S215*H215</f>
        <v>0</v>
      </c>
      <c r="AR215" s="23" t="s">
        <v>150</v>
      </c>
      <c r="AT215" s="23" t="s">
        <v>146</v>
      </c>
      <c r="AU215" s="23" t="s">
        <v>78</v>
      </c>
      <c r="AY215" s="23" t="s">
        <v>127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23" t="s">
        <v>74</v>
      </c>
      <c r="BK215" s="185">
        <f>ROUND(I215*H215,2)</f>
        <v>0</v>
      </c>
      <c r="BL215" s="23" t="s">
        <v>84</v>
      </c>
      <c r="BM215" s="23" t="s">
        <v>350</v>
      </c>
    </row>
    <row r="216" spans="2:63" s="10" customFormat="1" ht="29.85" customHeight="1">
      <c r="B216" s="159"/>
      <c r="D216" s="170" t="s">
        <v>68</v>
      </c>
      <c r="E216" s="171" t="s">
        <v>84</v>
      </c>
      <c r="F216" s="171" t="s">
        <v>351</v>
      </c>
      <c r="I216" s="162"/>
      <c r="J216" s="172">
        <f>BK216</f>
        <v>0</v>
      </c>
      <c r="L216" s="159"/>
      <c r="M216" s="164"/>
      <c r="N216" s="165"/>
      <c r="O216" s="165"/>
      <c r="P216" s="166">
        <f>SUM(P217:P237)</f>
        <v>0</v>
      </c>
      <c r="Q216" s="165"/>
      <c r="R216" s="166">
        <f>SUM(R217:R237)</f>
        <v>5.20289</v>
      </c>
      <c r="S216" s="165"/>
      <c r="T216" s="167">
        <f>SUM(T217:T237)</f>
        <v>0</v>
      </c>
      <c r="AR216" s="160" t="s">
        <v>74</v>
      </c>
      <c r="AT216" s="168" t="s">
        <v>68</v>
      </c>
      <c r="AU216" s="168" t="s">
        <v>74</v>
      </c>
      <c r="AY216" s="160" t="s">
        <v>127</v>
      </c>
      <c r="BK216" s="169">
        <f>SUM(BK217:BK237)</f>
        <v>0</v>
      </c>
    </row>
    <row r="217" spans="2:65" s="1" customFormat="1" ht="31.5" customHeight="1">
      <c r="B217" s="173"/>
      <c r="C217" s="174" t="s">
        <v>352</v>
      </c>
      <c r="D217" s="174" t="s">
        <v>130</v>
      </c>
      <c r="E217" s="175" t="s">
        <v>353</v>
      </c>
      <c r="F217" s="176" t="s">
        <v>354</v>
      </c>
      <c r="G217" s="177" t="s">
        <v>165</v>
      </c>
      <c r="H217" s="178">
        <v>7</v>
      </c>
      <c r="I217" s="179"/>
      <c r="J217" s="180">
        <f>ROUND(I217*H217,2)</f>
        <v>0</v>
      </c>
      <c r="K217" s="176" t="s">
        <v>134</v>
      </c>
      <c r="L217" s="40"/>
      <c r="M217" s="181" t="s">
        <v>5</v>
      </c>
      <c r="N217" s="182" t="s">
        <v>40</v>
      </c>
      <c r="O217" s="41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AR217" s="23" t="s">
        <v>84</v>
      </c>
      <c r="AT217" s="23" t="s">
        <v>130</v>
      </c>
      <c r="AU217" s="23" t="s">
        <v>78</v>
      </c>
      <c r="AY217" s="23" t="s">
        <v>127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23" t="s">
        <v>74</v>
      </c>
      <c r="BK217" s="185">
        <f>ROUND(I217*H217,2)</f>
        <v>0</v>
      </c>
      <c r="BL217" s="23" t="s">
        <v>84</v>
      </c>
      <c r="BM217" s="23" t="s">
        <v>355</v>
      </c>
    </row>
    <row r="218" spans="2:65" s="1" customFormat="1" ht="31.5" customHeight="1">
      <c r="B218" s="173"/>
      <c r="C218" s="174" t="s">
        <v>356</v>
      </c>
      <c r="D218" s="174" t="s">
        <v>130</v>
      </c>
      <c r="E218" s="175" t="s">
        <v>357</v>
      </c>
      <c r="F218" s="176" t="s">
        <v>358</v>
      </c>
      <c r="G218" s="177" t="s">
        <v>133</v>
      </c>
      <c r="H218" s="178">
        <v>1.89</v>
      </c>
      <c r="I218" s="179"/>
      <c r="J218" s="180">
        <f>ROUND(I218*H218,2)</f>
        <v>0</v>
      </c>
      <c r="K218" s="176" t="s">
        <v>134</v>
      </c>
      <c r="L218" s="40"/>
      <c r="M218" s="181" t="s">
        <v>5</v>
      </c>
      <c r="N218" s="182" t="s">
        <v>40</v>
      </c>
      <c r="O218" s="41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AR218" s="23" t="s">
        <v>84</v>
      </c>
      <c r="AT218" s="23" t="s">
        <v>130</v>
      </c>
      <c r="AU218" s="23" t="s">
        <v>78</v>
      </c>
      <c r="AY218" s="23" t="s">
        <v>127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23" t="s">
        <v>74</v>
      </c>
      <c r="BK218" s="185">
        <f>ROUND(I218*H218,2)</f>
        <v>0</v>
      </c>
      <c r="BL218" s="23" t="s">
        <v>84</v>
      </c>
      <c r="BM218" s="23" t="s">
        <v>359</v>
      </c>
    </row>
    <row r="219" spans="2:51" s="11" customFormat="1" ht="13.5">
      <c r="B219" s="186"/>
      <c r="D219" s="187" t="s">
        <v>136</v>
      </c>
      <c r="E219" s="188" t="s">
        <v>5</v>
      </c>
      <c r="F219" s="189" t="s">
        <v>360</v>
      </c>
      <c r="H219" s="190" t="s">
        <v>5</v>
      </c>
      <c r="I219" s="191"/>
      <c r="L219" s="186"/>
      <c r="M219" s="192"/>
      <c r="N219" s="193"/>
      <c r="O219" s="193"/>
      <c r="P219" s="193"/>
      <c r="Q219" s="193"/>
      <c r="R219" s="193"/>
      <c r="S219" s="193"/>
      <c r="T219" s="194"/>
      <c r="AT219" s="190" t="s">
        <v>136</v>
      </c>
      <c r="AU219" s="190" t="s">
        <v>78</v>
      </c>
      <c r="AV219" s="11" t="s">
        <v>74</v>
      </c>
      <c r="AW219" s="11" t="s">
        <v>33</v>
      </c>
      <c r="AX219" s="11" t="s">
        <v>69</v>
      </c>
      <c r="AY219" s="190" t="s">
        <v>127</v>
      </c>
    </row>
    <row r="220" spans="2:51" s="12" customFormat="1" ht="13.5">
      <c r="B220" s="195"/>
      <c r="D220" s="187" t="s">
        <v>136</v>
      </c>
      <c r="E220" s="196" t="s">
        <v>5</v>
      </c>
      <c r="F220" s="197" t="s">
        <v>361</v>
      </c>
      <c r="H220" s="198">
        <v>1.5</v>
      </c>
      <c r="I220" s="199"/>
      <c r="L220" s="195"/>
      <c r="M220" s="200"/>
      <c r="N220" s="201"/>
      <c r="O220" s="201"/>
      <c r="P220" s="201"/>
      <c r="Q220" s="201"/>
      <c r="R220" s="201"/>
      <c r="S220" s="201"/>
      <c r="T220" s="202"/>
      <c r="AT220" s="196" t="s">
        <v>136</v>
      </c>
      <c r="AU220" s="196" t="s">
        <v>78</v>
      </c>
      <c r="AV220" s="12" t="s">
        <v>78</v>
      </c>
      <c r="AW220" s="12" t="s">
        <v>33</v>
      </c>
      <c r="AX220" s="12" t="s">
        <v>69</v>
      </c>
      <c r="AY220" s="196" t="s">
        <v>127</v>
      </c>
    </row>
    <row r="221" spans="2:51" s="11" customFormat="1" ht="13.5">
      <c r="B221" s="186"/>
      <c r="D221" s="187" t="s">
        <v>136</v>
      </c>
      <c r="E221" s="188" t="s">
        <v>5</v>
      </c>
      <c r="F221" s="189" t="s">
        <v>228</v>
      </c>
      <c r="H221" s="190" t="s">
        <v>5</v>
      </c>
      <c r="I221" s="191"/>
      <c r="L221" s="186"/>
      <c r="M221" s="192"/>
      <c r="N221" s="193"/>
      <c r="O221" s="193"/>
      <c r="P221" s="193"/>
      <c r="Q221" s="193"/>
      <c r="R221" s="193"/>
      <c r="S221" s="193"/>
      <c r="T221" s="194"/>
      <c r="AT221" s="190" t="s">
        <v>136</v>
      </c>
      <c r="AU221" s="190" t="s">
        <v>78</v>
      </c>
      <c r="AV221" s="11" t="s">
        <v>74</v>
      </c>
      <c r="AW221" s="11" t="s">
        <v>33</v>
      </c>
      <c r="AX221" s="11" t="s">
        <v>69</v>
      </c>
      <c r="AY221" s="190" t="s">
        <v>127</v>
      </c>
    </row>
    <row r="222" spans="2:51" s="12" customFormat="1" ht="13.5">
      <c r="B222" s="195"/>
      <c r="D222" s="187" t="s">
        <v>136</v>
      </c>
      <c r="E222" s="196" t="s">
        <v>5</v>
      </c>
      <c r="F222" s="197" t="s">
        <v>362</v>
      </c>
      <c r="H222" s="198">
        <v>0.225</v>
      </c>
      <c r="I222" s="199"/>
      <c r="L222" s="195"/>
      <c r="M222" s="200"/>
      <c r="N222" s="201"/>
      <c r="O222" s="201"/>
      <c r="P222" s="201"/>
      <c r="Q222" s="201"/>
      <c r="R222" s="201"/>
      <c r="S222" s="201"/>
      <c r="T222" s="202"/>
      <c r="AT222" s="196" t="s">
        <v>136</v>
      </c>
      <c r="AU222" s="196" t="s">
        <v>78</v>
      </c>
      <c r="AV222" s="12" t="s">
        <v>78</v>
      </c>
      <c r="AW222" s="12" t="s">
        <v>33</v>
      </c>
      <c r="AX222" s="12" t="s">
        <v>69</v>
      </c>
      <c r="AY222" s="196" t="s">
        <v>127</v>
      </c>
    </row>
    <row r="223" spans="2:51" s="11" customFormat="1" ht="13.5">
      <c r="B223" s="186"/>
      <c r="D223" s="187" t="s">
        <v>136</v>
      </c>
      <c r="E223" s="188" t="s">
        <v>5</v>
      </c>
      <c r="F223" s="189" t="s">
        <v>363</v>
      </c>
      <c r="H223" s="190" t="s">
        <v>5</v>
      </c>
      <c r="I223" s="191"/>
      <c r="L223" s="186"/>
      <c r="M223" s="192"/>
      <c r="N223" s="193"/>
      <c r="O223" s="193"/>
      <c r="P223" s="193"/>
      <c r="Q223" s="193"/>
      <c r="R223" s="193"/>
      <c r="S223" s="193"/>
      <c r="T223" s="194"/>
      <c r="AT223" s="190" t="s">
        <v>136</v>
      </c>
      <c r="AU223" s="190" t="s">
        <v>78</v>
      </c>
      <c r="AV223" s="11" t="s">
        <v>74</v>
      </c>
      <c r="AW223" s="11" t="s">
        <v>33</v>
      </c>
      <c r="AX223" s="11" t="s">
        <v>69</v>
      </c>
      <c r="AY223" s="190" t="s">
        <v>127</v>
      </c>
    </row>
    <row r="224" spans="2:51" s="12" customFormat="1" ht="13.5">
      <c r="B224" s="195"/>
      <c r="D224" s="187" t="s">
        <v>136</v>
      </c>
      <c r="E224" s="196" t="s">
        <v>5</v>
      </c>
      <c r="F224" s="197" t="s">
        <v>364</v>
      </c>
      <c r="H224" s="198">
        <v>0.165</v>
      </c>
      <c r="I224" s="199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6" t="s">
        <v>136</v>
      </c>
      <c r="AU224" s="196" t="s">
        <v>78</v>
      </c>
      <c r="AV224" s="12" t="s">
        <v>78</v>
      </c>
      <c r="AW224" s="12" t="s">
        <v>33</v>
      </c>
      <c r="AX224" s="12" t="s">
        <v>69</v>
      </c>
      <c r="AY224" s="196" t="s">
        <v>127</v>
      </c>
    </row>
    <row r="225" spans="2:51" s="13" customFormat="1" ht="13.5">
      <c r="B225" s="203"/>
      <c r="D225" s="204" t="s">
        <v>136</v>
      </c>
      <c r="E225" s="205" t="s">
        <v>5</v>
      </c>
      <c r="F225" s="206" t="s">
        <v>139</v>
      </c>
      <c r="H225" s="207">
        <v>1.89</v>
      </c>
      <c r="I225" s="208"/>
      <c r="L225" s="203"/>
      <c r="M225" s="209"/>
      <c r="N225" s="210"/>
      <c r="O225" s="210"/>
      <c r="P225" s="210"/>
      <c r="Q225" s="210"/>
      <c r="R225" s="210"/>
      <c r="S225" s="210"/>
      <c r="T225" s="211"/>
      <c r="AT225" s="212" t="s">
        <v>136</v>
      </c>
      <c r="AU225" s="212" t="s">
        <v>78</v>
      </c>
      <c r="AV225" s="13" t="s">
        <v>84</v>
      </c>
      <c r="AW225" s="13" t="s">
        <v>33</v>
      </c>
      <c r="AX225" s="13" t="s">
        <v>74</v>
      </c>
      <c r="AY225" s="212" t="s">
        <v>127</v>
      </c>
    </row>
    <row r="226" spans="2:65" s="1" customFormat="1" ht="31.5" customHeight="1">
      <c r="B226" s="173"/>
      <c r="C226" s="174" t="s">
        <v>365</v>
      </c>
      <c r="D226" s="174" t="s">
        <v>130</v>
      </c>
      <c r="E226" s="175" t="s">
        <v>366</v>
      </c>
      <c r="F226" s="176" t="s">
        <v>367</v>
      </c>
      <c r="G226" s="177" t="s">
        <v>165</v>
      </c>
      <c r="H226" s="178">
        <v>190</v>
      </c>
      <c r="I226" s="179"/>
      <c r="J226" s="180">
        <f>ROUND(I226*H226,2)</f>
        <v>0</v>
      </c>
      <c r="K226" s="176" t="s">
        <v>134</v>
      </c>
      <c r="L226" s="40"/>
      <c r="M226" s="181" t="s">
        <v>5</v>
      </c>
      <c r="N226" s="182" t="s">
        <v>40</v>
      </c>
      <c r="O226" s="41"/>
      <c r="P226" s="183">
        <f>O226*H226</f>
        <v>0</v>
      </c>
      <c r="Q226" s="183">
        <v>0</v>
      </c>
      <c r="R226" s="183">
        <f>Q226*H226</f>
        <v>0</v>
      </c>
      <c r="S226" s="183">
        <v>0</v>
      </c>
      <c r="T226" s="184">
        <f>S226*H226</f>
        <v>0</v>
      </c>
      <c r="AR226" s="23" t="s">
        <v>84</v>
      </c>
      <c r="AT226" s="23" t="s">
        <v>130</v>
      </c>
      <c r="AU226" s="23" t="s">
        <v>78</v>
      </c>
      <c r="AY226" s="23" t="s">
        <v>127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23" t="s">
        <v>74</v>
      </c>
      <c r="BK226" s="185">
        <f>ROUND(I226*H226,2)</f>
        <v>0</v>
      </c>
      <c r="BL226" s="23" t="s">
        <v>84</v>
      </c>
      <c r="BM226" s="23" t="s">
        <v>368</v>
      </c>
    </row>
    <row r="227" spans="2:51" s="11" customFormat="1" ht="13.5">
      <c r="B227" s="186"/>
      <c r="D227" s="187" t="s">
        <v>136</v>
      </c>
      <c r="E227" s="188" t="s">
        <v>5</v>
      </c>
      <c r="F227" s="189" t="s">
        <v>369</v>
      </c>
      <c r="H227" s="190" t="s">
        <v>5</v>
      </c>
      <c r="I227" s="191"/>
      <c r="L227" s="186"/>
      <c r="M227" s="192"/>
      <c r="N227" s="193"/>
      <c r="O227" s="193"/>
      <c r="P227" s="193"/>
      <c r="Q227" s="193"/>
      <c r="R227" s="193"/>
      <c r="S227" s="193"/>
      <c r="T227" s="194"/>
      <c r="AT227" s="190" t="s">
        <v>136</v>
      </c>
      <c r="AU227" s="190" t="s">
        <v>78</v>
      </c>
      <c r="AV227" s="11" t="s">
        <v>74</v>
      </c>
      <c r="AW227" s="11" t="s">
        <v>33</v>
      </c>
      <c r="AX227" s="11" t="s">
        <v>69</v>
      </c>
      <c r="AY227" s="190" t="s">
        <v>127</v>
      </c>
    </row>
    <row r="228" spans="2:51" s="12" customFormat="1" ht="13.5">
      <c r="B228" s="195"/>
      <c r="D228" s="187" t="s">
        <v>136</v>
      </c>
      <c r="E228" s="196" t="s">
        <v>5</v>
      </c>
      <c r="F228" s="197" t="s">
        <v>370</v>
      </c>
      <c r="H228" s="198">
        <v>190</v>
      </c>
      <c r="I228" s="199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6" t="s">
        <v>136</v>
      </c>
      <c r="AU228" s="196" t="s">
        <v>78</v>
      </c>
      <c r="AV228" s="12" t="s">
        <v>78</v>
      </c>
      <c r="AW228" s="12" t="s">
        <v>33</v>
      </c>
      <c r="AX228" s="12" t="s">
        <v>69</v>
      </c>
      <c r="AY228" s="196" t="s">
        <v>127</v>
      </c>
    </row>
    <row r="229" spans="2:51" s="13" customFormat="1" ht="13.5">
      <c r="B229" s="203"/>
      <c r="D229" s="204" t="s">
        <v>136</v>
      </c>
      <c r="E229" s="205" t="s">
        <v>5</v>
      </c>
      <c r="F229" s="206" t="s">
        <v>139</v>
      </c>
      <c r="H229" s="207">
        <v>190</v>
      </c>
      <c r="I229" s="208"/>
      <c r="L229" s="203"/>
      <c r="M229" s="209"/>
      <c r="N229" s="210"/>
      <c r="O229" s="210"/>
      <c r="P229" s="210"/>
      <c r="Q229" s="210"/>
      <c r="R229" s="210"/>
      <c r="S229" s="210"/>
      <c r="T229" s="211"/>
      <c r="AT229" s="212" t="s">
        <v>136</v>
      </c>
      <c r="AU229" s="212" t="s">
        <v>78</v>
      </c>
      <c r="AV229" s="13" t="s">
        <v>84</v>
      </c>
      <c r="AW229" s="13" t="s">
        <v>33</v>
      </c>
      <c r="AX229" s="13" t="s">
        <v>74</v>
      </c>
      <c r="AY229" s="212" t="s">
        <v>127</v>
      </c>
    </row>
    <row r="230" spans="2:65" s="1" customFormat="1" ht="31.5" customHeight="1">
      <c r="B230" s="173"/>
      <c r="C230" s="174" t="s">
        <v>371</v>
      </c>
      <c r="D230" s="174" t="s">
        <v>130</v>
      </c>
      <c r="E230" s="175" t="s">
        <v>372</v>
      </c>
      <c r="F230" s="176" t="s">
        <v>373</v>
      </c>
      <c r="G230" s="177" t="s">
        <v>133</v>
      </c>
      <c r="H230" s="178">
        <v>2.5</v>
      </c>
      <c r="I230" s="179"/>
      <c r="J230" s="180">
        <f>ROUND(I230*H230,2)</f>
        <v>0</v>
      </c>
      <c r="K230" s="176" t="s">
        <v>134</v>
      </c>
      <c r="L230" s="40"/>
      <c r="M230" s="181" t="s">
        <v>5</v>
      </c>
      <c r="N230" s="182" t="s">
        <v>40</v>
      </c>
      <c r="O230" s="41"/>
      <c r="P230" s="183">
        <f>O230*H230</f>
        <v>0</v>
      </c>
      <c r="Q230" s="183">
        <v>0</v>
      </c>
      <c r="R230" s="183">
        <f>Q230*H230</f>
        <v>0</v>
      </c>
      <c r="S230" s="183">
        <v>0</v>
      </c>
      <c r="T230" s="184">
        <f>S230*H230</f>
        <v>0</v>
      </c>
      <c r="AR230" s="23" t="s">
        <v>84</v>
      </c>
      <c r="AT230" s="23" t="s">
        <v>130</v>
      </c>
      <c r="AU230" s="23" t="s">
        <v>78</v>
      </c>
      <c r="AY230" s="23" t="s">
        <v>127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23" t="s">
        <v>74</v>
      </c>
      <c r="BK230" s="185">
        <f>ROUND(I230*H230,2)</f>
        <v>0</v>
      </c>
      <c r="BL230" s="23" t="s">
        <v>84</v>
      </c>
      <c r="BM230" s="23" t="s">
        <v>374</v>
      </c>
    </row>
    <row r="231" spans="2:51" s="11" customFormat="1" ht="13.5">
      <c r="B231" s="186"/>
      <c r="D231" s="187" t="s">
        <v>136</v>
      </c>
      <c r="E231" s="188" t="s">
        <v>5</v>
      </c>
      <c r="F231" s="189" t="s">
        <v>375</v>
      </c>
      <c r="H231" s="190" t="s">
        <v>5</v>
      </c>
      <c r="I231" s="191"/>
      <c r="L231" s="186"/>
      <c r="M231" s="192"/>
      <c r="N231" s="193"/>
      <c r="O231" s="193"/>
      <c r="P231" s="193"/>
      <c r="Q231" s="193"/>
      <c r="R231" s="193"/>
      <c r="S231" s="193"/>
      <c r="T231" s="194"/>
      <c r="AT231" s="190" t="s">
        <v>136</v>
      </c>
      <c r="AU231" s="190" t="s">
        <v>78</v>
      </c>
      <c r="AV231" s="11" t="s">
        <v>74</v>
      </c>
      <c r="AW231" s="11" t="s">
        <v>33</v>
      </c>
      <c r="AX231" s="11" t="s">
        <v>69</v>
      </c>
      <c r="AY231" s="190" t="s">
        <v>127</v>
      </c>
    </row>
    <row r="232" spans="2:51" s="12" customFormat="1" ht="13.5">
      <c r="B232" s="195"/>
      <c r="D232" s="187" t="s">
        <v>136</v>
      </c>
      <c r="E232" s="196" t="s">
        <v>5</v>
      </c>
      <c r="F232" s="197" t="s">
        <v>376</v>
      </c>
      <c r="H232" s="198">
        <v>2.5</v>
      </c>
      <c r="I232" s="199"/>
      <c r="L232" s="195"/>
      <c r="M232" s="200"/>
      <c r="N232" s="201"/>
      <c r="O232" s="201"/>
      <c r="P232" s="201"/>
      <c r="Q232" s="201"/>
      <c r="R232" s="201"/>
      <c r="S232" s="201"/>
      <c r="T232" s="202"/>
      <c r="AT232" s="196" t="s">
        <v>136</v>
      </c>
      <c r="AU232" s="196" t="s">
        <v>78</v>
      </c>
      <c r="AV232" s="12" t="s">
        <v>78</v>
      </c>
      <c r="AW232" s="12" t="s">
        <v>33</v>
      </c>
      <c r="AX232" s="12" t="s">
        <v>69</v>
      </c>
      <c r="AY232" s="196" t="s">
        <v>127</v>
      </c>
    </row>
    <row r="233" spans="2:51" s="13" customFormat="1" ht="13.5">
      <c r="B233" s="203"/>
      <c r="D233" s="204" t="s">
        <v>136</v>
      </c>
      <c r="E233" s="205" t="s">
        <v>5</v>
      </c>
      <c r="F233" s="206" t="s">
        <v>139</v>
      </c>
      <c r="H233" s="207">
        <v>2.5</v>
      </c>
      <c r="I233" s="208"/>
      <c r="L233" s="203"/>
      <c r="M233" s="209"/>
      <c r="N233" s="210"/>
      <c r="O233" s="210"/>
      <c r="P233" s="210"/>
      <c r="Q233" s="210"/>
      <c r="R233" s="210"/>
      <c r="S233" s="210"/>
      <c r="T233" s="211"/>
      <c r="AT233" s="212" t="s">
        <v>136</v>
      </c>
      <c r="AU233" s="212" t="s">
        <v>78</v>
      </c>
      <c r="AV233" s="13" t="s">
        <v>84</v>
      </c>
      <c r="AW233" s="13" t="s">
        <v>33</v>
      </c>
      <c r="AX233" s="13" t="s">
        <v>74</v>
      </c>
      <c r="AY233" s="212" t="s">
        <v>127</v>
      </c>
    </row>
    <row r="234" spans="2:65" s="1" customFormat="1" ht="31.5" customHeight="1">
      <c r="B234" s="173"/>
      <c r="C234" s="174" t="s">
        <v>377</v>
      </c>
      <c r="D234" s="174" t="s">
        <v>130</v>
      </c>
      <c r="E234" s="175" t="s">
        <v>378</v>
      </c>
      <c r="F234" s="176" t="s">
        <v>379</v>
      </c>
      <c r="G234" s="177" t="s">
        <v>165</v>
      </c>
      <c r="H234" s="178">
        <v>7</v>
      </c>
      <c r="I234" s="179"/>
      <c r="J234" s="180">
        <f>ROUND(I234*H234,2)</f>
        <v>0</v>
      </c>
      <c r="K234" s="176" t="s">
        <v>134</v>
      </c>
      <c r="L234" s="40"/>
      <c r="M234" s="181" t="s">
        <v>5</v>
      </c>
      <c r="N234" s="182" t="s">
        <v>40</v>
      </c>
      <c r="O234" s="41"/>
      <c r="P234" s="183">
        <f>O234*H234</f>
        <v>0</v>
      </c>
      <c r="Q234" s="183">
        <v>0.74327</v>
      </c>
      <c r="R234" s="183">
        <f>Q234*H234</f>
        <v>5.20289</v>
      </c>
      <c r="S234" s="183">
        <v>0</v>
      </c>
      <c r="T234" s="184">
        <f>S234*H234</f>
        <v>0</v>
      </c>
      <c r="AR234" s="23" t="s">
        <v>84</v>
      </c>
      <c r="AT234" s="23" t="s">
        <v>130</v>
      </c>
      <c r="AU234" s="23" t="s">
        <v>78</v>
      </c>
      <c r="AY234" s="23" t="s">
        <v>127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23" t="s">
        <v>74</v>
      </c>
      <c r="BK234" s="185">
        <f>ROUND(I234*H234,2)</f>
        <v>0</v>
      </c>
      <c r="BL234" s="23" t="s">
        <v>84</v>
      </c>
      <c r="BM234" s="23" t="s">
        <v>380</v>
      </c>
    </row>
    <row r="235" spans="2:51" s="11" customFormat="1" ht="13.5">
      <c r="B235" s="186"/>
      <c r="D235" s="187" t="s">
        <v>136</v>
      </c>
      <c r="E235" s="188" t="s">
        <v>5</v>
      </c>
      <c r="F235" s="189" t="s">
        <v>381</v>
      </c>
      <c r="H235" s="190" t="s">
        <v>5</v>
      </c>
      <c r="I235" s="191"/>
      <c r="L235" s="186"/>
      <c r="M235" s="192"/>
      <c r="N235" s="193"/>
      <c r="O235" s="193"/>
      <c r="P235" s="193"/>
      <c r="Q235" s="193"/>
      <c r="R235" s="193"/>
      <c r="S235" s="193"/>
      <c r="T235" s="194"/>
      <c r="AT235" s="190" t="s">
        <v>136</v>
      </c>
      <c r="AU235" s="190" t="s">
        <v>78</v>
      </c>
      <c r="AV235" s="11" t="s">
        <v>74</v>
      </c>
      <c r="AW235" s="11" t="s">
        <v>33</v>
      </c>
      <c r="AX235" s="11" t="s">
        <v>69</v>
      </c>
      <c r="AY235" s="190" t="s">
        <v>127</v>
      </c>
    </row>
    <row r="236" spans="2:51" s="12" customFormat="1" ht="13.5">
      <c r="B236" s="195"/>
      <c r="D236" s="187" t="s">
        <v>136</v>
      </c>
      <c r="E236" s="196" t="s">
        <v>5</v>
      </c>
      <c r="F236" s="197" t="s">
        <v>382</v>
      </c>
      <c r="H236" s="198">
        <v>7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136</v>
      </c>
      <c r="AU236" s="196" t="s">
        <v>78</v>
      </c>
      <c r="AV236" s="12" t="s">
        <v>78</v>
      </c>
      <c r="AW236" s="12" t="s">
        <v>33</v>
      </c>
      <c r="AX236" s="12" t="s">
        <v>69</v>
      </c>
      <c r="AY236" s="196" t="s">
        <v>127</v>
      </c>
    </row>
    <row r="237" spans="2:51" s="13" customFormat="1" ht="13.5">
      <c r="B237" s="203"/>
      <c r="D237" s="187" t="s">
        <v>136</v>
      </c>
      <c r="E237" s="226" t="s">
        <v>5</v>
      </c>
      <c r="F237" s="227" t="s">
        <v>139</v>
      </c>
      <c r="H237" s="228">
        <v>7</v>
      </c>
      <c r="I237" s="208"/>
      <c r="L237" s="203"/>
      <c r="M237" s="209"/>
      <c r="N237" s="210"/>
      <c r="O237" s="210"/>
      <c r="P237" s="210"/>
      <c r="Q237" s="210"/>
      <c r="R237" s="210"/>
      <c r="S237" s="210"/>
      <c r="T237" s="211"/>
      <c r="AT237" s="212" t="s">
        <v>136</v>
      </c>
      <c r="AU237" s="212" t="s">
        <v>78</v>
      </c>
      <c r="AV237" s="13" t="s">
        <v>84</v>
      </c>
      <c r="AW237" s="13" t="s">
        <v>33</v>
      </c>
      <c r="AX237" s="13" t="s">
        <v>74</v>
      </c>
      <c r="AY237" s="212" t="s">
        <v>127</v>
      </c>
    </row>
    <row r="238" spans="2:63" s="10" customFormat="1" ht="29.85" customHeight="1">
      <c r="B238" s="159"/>
      <c r="D238" s="170" t="s">
        <v>68</v>
      </c>
      <c r="E238" s="171" t="s">
        <v>383</v>
      </c>
      <c r="F238" s="171" t="s">
        <v>384</v>
      </c>
      <c r="I238" s="162"/>
      <c r="J238" s="172">
        <f>BK238</f>
        <v>0</v>
      </c>
      <c r="L238" s="159"/>
      <c r="M238" s="164"/>
      <c r="N238" s="165"/>
      <c r="O238" s="165"/>
      <c r="P238" s="166">
        <f>P239</f>
        <v>0</v>
      </c>
      <c r="Q238" s="165"/>
      <c r="R238" s="166">
        <f>R239</f>
        <v>0</v>
      </c>
      <c r="S238" s="165"/>
      <c r="T238" s="167">
        <f>T239</f>
        <v>0</v>
      </c>
      <c r="AR238" s="160" t="s">
        <v>74</v>
      </c>
      <c r="AT238" s="168" t="s">
        <v>68</v>
      </c>
      <c r="AU238" s="168" t="s">
        <v>74</v>
      </c>
      <c r="AY238" s="160" t="s">
        <v>127</v>
      </c>
      <c r="BK238" s="169">
        <f>BK239</f>
        <v>0</v>
      </c>
    </row>
    <row r="239" spans="2:65" s="1" customFormat="1" ht="22.5" customHeight="1">
      <c r="B239" s="173"/>
      <c r="C239" s="174" t="s">
        <v>385</v>
      </c>
      <c r="D239" s="174" t="s">
        <v>130</v>
      </c>
      <c r="E239" s="175" t="s">
        <v>386</v>
      </c>
      <c r="F239" s="176" t="s">
        <v>387</v>
      </c>
      <c r="G239" s="177" t="s">
        <v>190</v>
      </c>
      <c r="H239" s="178">
        <v>15</v>
      </c>
      <c r="I239" s="179"/>
      <c r="J239" s="180">
        <f>ROUND(I239*H239,2)</f>
        <v>0</v>
      </c>
      <c r="K239" s="176" t="s">
        <v>134</v>
      </c>
      <c r="L239" s="40"/>
      <c r="M239" s="181" t="s">
        <v>5</v>
      </c>
      <c r="N239" s="182" t="s">
        <v>40</v>
      </c>
      <c r="O239" s="41"/>
      <c r="P239" s="183">
        <f>O239*H239</f>
        <v>0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AR239" s="23" t="s">
        <v>84</v>
      </c>
      <c r="AT239" s="23" t="s">
        <v>130</v>
      </c>
      <c r="AU239" s="23" t="s">
        <v>78</v>
      </c>
      <c r="AY239" s="23" t="s">
        <v>127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23" t="s">
        <v>74</v>
      </c>
      <c r="BK239" s="185">
        <f>ROUND(I239*H239,2)</f>
        <v>0</v>
      </c>
      <c r="BL239" s="23" t="s">
        <v>84</v>
      </c>
      <c r="BM239" s="23" t="s">
        <v>388</v>
      </c>
    </row>
    <row r="240" spans="2:63" s="10" customFormat="1" ht="29.85" customHeight="1">
      <c r="B240" s="159"/>
      <c r="D240" s="170" t="s">
        <v>68</v>
      </c>
      <c r="E240" s="171" t="s">
        <v>153</v>
      </c>
      <c r="F240" s="171" t="s">
        <v>389</v>
      </c>
      <c r="I240" s="162"/>
      <c r="J240" s="172">
        <f>BK240</f>
        <v>0</v>
      </c>
      <c r="L240" s="159"/>
      <c r="M240" s="164"/>
      <c r="N240" s="165"/>
      <c r="O240" s="165"/>
      <c r="P240" s="166">
        <f>SUM(P241:P278)</f>
        <v>0</v>
      </c>
      <c r="Q240" s="165"/>
      <c r="R240" s="166">
        <f>SUM(R241:R278)</f>
        <v>41.1464</v>
      </c>
      <c r="S240" s="165"/>
      <c r="T240" s="167">
        <f>SUM(T241:T278)</f>
        <v>0</v>
      </c>
      <c r="AR240" s="160" t="s">
        <v>74</v>
      </c>
      <c r="AT240" s="168" t="s">
        <v>68</v>
      </c>
      <c r="AU240" s="168" t="s">
        <v>74</v>
      </c>
      <c r="AY240" s="160" t="s">
        <v>127</v>
      </c>
      <c r="BK240" s="169">
        <f>SUM(BK241:BK278)</f>
        <v>0</v>
      </c>
    </row>
    <row r="241" spans="2:65" s="1" customFormat="1" ht="22.5" customHeight="1">
      <c r="B241" s="173"/>
      <c r="C241" s="174" t="s">
        <v>390</v>
      </c>
      <c r="D241" s="174" t="s">
        <v>130</v>
      </c>
      <c r="E241" s="175" t="s">
        <v>391</v>
      </c>
      <c r="F241" s="176" t="s">
        <v>392</v>
      </c>
      <c r="G241" s="177" t="s">
        <v>165</v>
      </c>
      <c r="H241" s="178">
        <v>255</v>
      </c>
      <c r="I241" s="179"/>
      <c r="J241" s="180">
        <f>ROUND(I241*H241,2)</f>
        <v>0</v>
      </c>
      <c r="K241" s="176" t="s">
        <v>134</v>
      </c>
      <c r="L241" s="40"/>
      <c r="M241" s="181" t="s">
        <v>5</v>
      </c>
      <c r="N241" s="182" t="s">
        <v>40</v>
      </c>
      <c r="O241" s="41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AR241" s="23" t="s">
        <v>84</v>
      </c>
      <c r="AT241" s="23" t="s">
        <v>130</v>
      </c>
      <c r="AU241" s="23" t="s">
        <v>78</v>
      </c>
      <c r="AY241" s="23" t="s">
        <v>127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23" t="s">
        <v>74</v>
      </c>
      <c r="BK241" s="185">
        <f>ROUND(I241*H241,2)</f>
        <v>0</v>
      </c>
      <c r="BL241" s="23" t="s">
        <v>84</v>
      </c>
      <c r="BM241" s="23" t="s">
        <v>393</v>
      </c>
    </row>
    <row r="242" spans="2:51" s="11" customFormat="1" ht="13.5">
      <c r="B242" s="186"/>
      <c r="D242" s="187" t="s">
        <v>136</v>
      </c>
      <c r="E242" s="188" t="s">
        <v>5</v>
      </c>
      <c r="F242" s="189" t="s">
        <v>394</v>
      </c>
      <c r="H242" s="190" t="s">
        <v>5</v>
      </c>
      <c r="I242" s="191"/>
      <c r="L242" s="186"/>
      <c r="M242" s="192"/>
      <c r="N242" s="193"/>
      <c r="O242" s="193"/>
      <c r="P242" s="193"/>
      <c r="Q242" s="193"/>
      <c r="R242" s="193"/>
      <c r="S242" s="193"/>
      <c r="T242" s="194"/>
      <c r="AT242" s="190" t="s">
        <v>136</v>
      </c>
      <c r="AU242" s="190" t="s">
        <v>78</v>
      </c>
      <c r="AV242" s="11" t="s">
        <v>74</v>
      </c>
      <c r="AW242" s="11" t="s">
        <v>33</v>
      </c>
      <c r="AX242" s="11" t="s">
        <v>69</v>
      </c>
      <c r="AY242" s="190" t="s">
        <v>127</v>
      </c>
    </row>
    <row r="243" spans="2:51" s="11" customFormat="1" ht="13.5">
      <c r="B243" s="186"/>
      <c r="D243" s="187" t="s">
        <v>136</v>
      </c>
      <c r="E243" s="188" t="s">
        <v>5</v>
      </c>
      <c r="F243" s="189" t="s">
        <v>395</v>
      </c>
      <c r="H243" s="190" t="s">
        <v>5</v>
      </c>
      <c r="I243" s="191"/>
      <c r="L243" s="186"/>
      <c r="M243" s="192"/>
      <c r="N243" s="193"/>
      <c r="O243" s="193"/>
      <c r="P243" s="193"/>
      <c r="Q243" s="193"/>
      <c r="R243" s="193"/>
      <c r="S243" s="193"/>
      <c r="T243" s="194"/>
      <c r="AT243" s="190" t="s">
        <v>136</v>
      </c>
      <c r="AU243" s="190" t="s">
        <v>78</v>
      </c>
      <c r="AV243" s="11" t="s">
        <v>74</v>
      </c>
      <c r="AW243" s="11" t="s">
        <v>33</v>
      </c>
      <c r="AX243" s="11" t="s">
        <v>69</v>
      </c>
      <c r="AY243" s="190" t="s">
        <v>127</v>
      </c>
    </row>
    <row r="244" spans="2:51" s="12" customFormat="1" ht="13.5">
      <c r="B244" s="195"/>
      <c r="D244" s="187" t="s">
        <v>136</v>
      </c>
      <c r="E244" s="196" t="s">
        <v>5</v>
      </c>
      <c r="F244" s="197" t="s">
        <v>370</v>
      </c>
      <c r="H244" s="198">
        <v>190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136</v>
      </c>
      <c r="AU244" s="196" t="s">
        <v>78</v>
      </c>
      <c r="AV244" s="12" t="s">
        <v>78</v>
      </c>
      <c r="AW244" s="12" t="s">
        <v>33</v>
      </c>
      <c r="AX244" s="12" t="s">
        <v>69</v>
      </c>
      <c r="AY244" s="196" t="s">
        <v>127</v>
      </c>
    </row>
    <row r="245" spans="2:51" s="11" customFormat="1" ht="13.5">
      <c r="B245" s="186"/>
      <c r="D245" s="187" t="s">
        <v>136</v>
      </c>
      <c r="E245" s="188" t="s">
        <v>5</v>
      </c>
      <c r="F245" s="189" t="s">
        <v>181</v>
      </c>
      <c r="H245" s="190" t="s">
        <v>5</v>
      </c>
      <c r="I245" s="191"/>
      <c r="L245" s="186"/>
      <c r="M245" s="192"/>
      <c r="N245" s="193"/>
      <c r="O245" s="193"/>
      <c r="P245" s="193"/>
      <c r="Q245" s="193"/>
      <c r="R245" s="193"/>
      <c r="S245" s="193"/>
      <c r="T245" s="194"/>
      <c r="AT245" s="190" t="s">
        <v>136</v>
      </c>
      <c r="AU245" s="190" t="s">
        <v>78</v>
      </c>
      <c r="AV245" s="11" t="s">
        <v>74</v>
      </c>
      <c r="AW245" s="11" t="s">
        <v>33</v>
      </c>
      <c r="AX245" s="11" t="s">
        <v>69</v>
      </c>
      <c r="AY245" s="190" t="s">
        <v>127</v>
      </c>
    </row>
    <row r="246" spans="2:51" s="12" customFormat="1" ht="13.5">
      <c r="B246" s="195"/>
      <c r="D246" s="187" t="s">
        <v>136</v>
      </c>
      <c r="E246" s="196" t="s">
        <v>5</v>
      </c>
      <c r="F246" s="197" t="s">
        <v>396</v>
      </c>
      <c r="H246" s="198">
        <v>65</v>
      </c>
      <c r="I246" s="199"/>
      <c r="L246" s="195"/>
      <c r="M246" s="200"/>
      <c r="N246" s="201"/>
      <c r="O246" s="201"/>
      <c r="P246" s="201"/>
      <c r="Q246" s="201"/>
      <c r="R246" s="201"/>
      <c r="S246" s="201"/>
      <c r="T246" s="202"/>
      <c r="AT246" s="196" t="s">
        <v>136</v>
      </c>
      <c r="AU246" s="196" t="s">
        <v>78</v>
      </c>
      <c r="AV246" s="12" t="s">
        <v>78</v>
      </c>
      <c r="AW246" s="12" t="s">
        <v>33</v>
      </c>
      <c r="AX246" s="12" t="s">
        <v>69</v>
      </c>
      <c r="AY246" s="196" t="s">
        <v>127</v>
      </c>
    </row>
    <row r="247" spans="2:51" s="13" customFormat="1" ht="13.5">
      <c r="B247" s="203"/>
      <c r="D247" s="204" t="s">
        <v>136</v>
      </c>
      <c r="E247" s="205" t="s">
        <v>5</v>
      </c>
      <c r="F247" s="206" t="s">
        <v>139</v>
      </c>
      <c r="H247" s="207">
        <v>255</v>
      </c>
      <c r="I247" s="208"/>
      <c r="L247" s="203"/>
      <c r="M247" s="209"/>
      <c r="N247" s="210"/>
      <c r="O247" s="210"/>
      <c r="P247" s="210"/>
      <c r="Q247" s="210"/>
      <c r="R247" s="210"/>
      <c r="S247" s="210"/>
      <c r="T247" s="211"/>
      <c r="AT247" s="212" t="s">
        <v>136</v>
      </c>
      <c r="AU247" s="212" t="s">
        <v>78</v>
      </c>
      <c r="AV247" s="13" t="s">
        <v>84</v>
      </c>
      <c r="AW247" s="13" t="s">
        <v>33</v>
      </c>
      <c r="AX247" s="13" t="s">
        <v>74</v>
      </c>
      <c r="AY247" s="212" t="s">
        <v>127</v>
      </c>
    </row>
    <row r="248" spans="2:65" s="1" customFormat="1" ht="31.5" customHeight="1">
      <c r="B248" s="173"/>
      <c r="C248" s="174" t="s">
        <v>397</v>
      </c>
      <c r="D248" s="174" t="s">
        <v>130</v>
      </c>
      <c r="E248" s="175" t="s">
        <v>398</v>
      </c>
      <c r="F248" s="176" t="s">
        <v>399</v>
      </c>
      <c r="G248" s="177" t="s">
        <v>165</v>
      </c>
      <c r="H248" s="178">
        <v>65</v>
      </c>
      <c r="I248" s="179"/>
      <c r="J248" s="180">
        <f>ROUND(I248*H248,2)</f>
        <v>0</v>
      </c>
      <c r="K248" s="176" t="s">
        <v>134</v>
      </c>
      <c r="L248" s="40"/>
      <c r="M248" s="181" t="s">
        <v>5</v>
      </c>
      <c r="N248" s="182" t="s">
        <v>40</v>
      </c>
      <c r="O248" s="41"/>
      <c r="P248" s="183">
        <f>O248*H248</f>
        <v>0</v>
      </c>
      <c r="Q248" s="183">
        <v>0</v>
      </c>
      <c r="R248" s="183">
        <f>Q248*H248</f>
        <v>0</v>
      </c>
      <c r="S248" s="183">
        <v>0</v>
      </c>
      <c r="T248" s="184">
        <f>S248*H248</f>
        <v>0</v>
      </c>
      <c r="AR248" s="23" t="s">
        <v>84</v>
      </c>
      <c r="AT248" s="23" t="s">
        <v>130</v>
      </c>
      <c r="AU248" s="23" t="s">
        <v>78</v>
      </c>
      <c r="AY248" s="23" t="s">
        <v>127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23" t="s">
        <v>74</v>
      </c>
      <c r="BK248" s="185">
        <f>ROUND(I248*H248,2)</f>
        <v>0</v>
      </c>
      <c r="BL248" s="23" t="s">
        <v>84</v>
      </c>
      <c r="BM248" s="23" t="s">
        <v>400</v>
      </c>
    </row>
    <row r="249" spans="2:51" s="11" customFormat="1" ht="13.5">
      <c r="B249" s="186"/>
      <c r="D249" s="187" t="s">
        <v>136</v>
      </c>
      <c r="E249" s="188" t="s">
        <v>5</v>
      </c>
      <c r="F249" s="189" t="s">
        <v>394</v>
      </c>
      <c r="H249" s="190" t="s">
        <v>5</v>
      </c>
      <c r="I249" s="191"/>
      <c r="L249" s="186"/>
      <c r="M249" s="192"/>
      <c r="N249" s="193"/>
      <c r="O249" s="193"/>
      <c r="P249" s="193"/>
      <c r="Q249" s="193"/>
      <c r="R249" s="193"/>
      <c r="S249" s="193"/>
      <c r="T249" s="194"/>
      <c r="AT249" s="190" t="s">
        <v>136</v>
      </c>
      <c r="AU249" s="190" t="s">
        <v>78</v>
      </c>
      <c r="AV249" s="11" t="s">
        <v>74</v>
      </c>
      <c r="AW249" s="11" t="s">
        <v>33</v>
      </c>
      <c r="AX249" s="11" t="s">
        <v>69</v>
      </c>
      <c r="AY249" s="190" t="s">
        <v>127</v>
      </c>
    </row>
    <row r="250" spans="2:51" s="11" customFormat="1" ht="13.5">
      <c r="B250" s="186"/>
      <c r="D250" s="187" t="s">
        <v>136</v>
      </c>
      <c r="E250" s="188" t="s">
        <v>5</v>
      </c>
      <c r="F250" s="189" t="s">
        <v>181</v>
      </c>
      <c r="H250" s="190" t="s">
        <v>5</v>
      </c>
      <c r="I250" s="191"/>
      <c r="L250" s="186"/>
      <c r="M250" s="192"/>
      <c r="N250" s="193"/>
      <c r="O250" s="193"/>
      <c r="P250" s="193"/>
      <c r="Q250" s="193"/>
      <c r="R250" s="193"/>
      <c r="S250" s="193"/>
      <c r="T250" s="194"/>
      <c r="AT250" s="190" t="s">
        <v>136</v>
      </c>
      <c r="AU250" s="190" t="s">
        <v>78</v>
      </c>
      <c r="AV250" s="11" t="s">
        <v>74</v>
      </c>
      <c r="AW250" s="11" t="s">
        <v>33</v>
      </c>
      <c r="AX250" s="11" t="s">
        <v>69</v>
      </c>
      <c r="AY250" s="190" t="s">
        <v>127</v>
      </c>
    </row>
    <row r="251" spans="2:51" s="12" customFormat="1" ht="13.5">
      <c r="B251" s="195"/>
      <c r="D251" s="187" t="s">
        <v>136</v>
      </c>
      <c r="E251" s="196" t="s">
        <v>5</v>
      </c>
      <c r="F251" s="197" t="s">
        <v>396</v>
      </c>
      <c r="H251" s="198">
        <v>65</v>
      </c>
      <c r="I251" s="199"/>
      <c r="L251" s="195"/>
      <c r="M251" s="200"/>
      <c r="N251" s="201"/>
      <c r="O251" s="201"/>
      <c r="P251" s="201"/>
      <c r="Q251" s="201"/>
      <c r="R251" s="201"/>
      <c r="S251" s="201"/>
      <c r="T251" s="202"/>
      <c r="AT251" s="196" t="s">
        <v>136</v>
      </c>
      <c r="AU251" s="196" t="s">
        <v>78</v>
      </c>
      <c r="AV251" s="12" t="s">
        <v>78</v>
      </c>
      <c r="AW251" s="12" t="s">
        <v>33</v>
      </c>
      <c r="AX251" s="12" t="s">
        <v>69</v>
      </c>
      <c r="AY251" s="196" t="s">
        <v>127</v>
      </c>
    </row>
    <row r="252" spans="2:51" s="13" customFormat="1" ht="13.5">
      <c r="B252" s="203"/>
      <c r="D252" s="204" t="s">
        <v>136</v>
      </c>
      <c r="E252" s="205" t="s">
        <v>5</v>
      </c>
      <c r="F252" s="206" t="s">
        <v>139</v>
      </c>
      <c r="H252" s="207">
        <v>65</v>
      </c>
      <c r="I252" s="208"/>
      <c r="L252" s="203"/>
      <c r="M252" s="209"/>
      <c r="N252" s="210"/>
      <c r="O252" s="210"/>
      <c r="P252" s="210"/>
      <c r="Q252" s="210"/>
      <c r="R252" s="210"/>
      <c r="S252" s="210"/>
      <c r="T252" s="211"/>
      <c r="AT252" s="212" t="s">
        <v>136</v>
      </c>
      <c r="AU252" s="212" t="s">
        <v>78</v>
      </c>
      <c r="AV252" s="13" t="s">
        <v>84</v>
      </c>
      <c r="AW252" s="13" t="s">
        <v>33</v>
      </c>
      <c r="AX252" s="13" t="s">
        <v>74</v>
      </c>
      <c r="AY252" s="212" t="s">
        <v>127</v>
      </c>
    </row>
    <row r="253" spans="2:65" s="1" customFormat="1" ht="22.5" customHeight="1">
      <c r="B253" s="173"/>
      <c r="C253" s="174" t="s">
        <v>401</v>
      </c>
      <c r="D253" s="174" t="s">
        <v>130</v>
      </c>
      <c r="E253" s="175" t="s">
        <v>402</v>
      </c>
      <c r="F253" s="176" t="s">
        <v>403</v>
      </c>
      <c r="G253" s="177" t="s">
        <v>133</v>
      </c>
      <c r="H253" s="178">
        <v>3.5</v>
      </c>
      <c r="I253" s="179"/>
      <c r="J253" s="180">
        <f>ROUND(I253*H253,2)</f>
        <v>0</v>
      </c>
      <c r="K253" s="176" t="s">
        <v>134</v>
      </c>
      <c r="L253" s="40"/>
      <c r="M253" s="181" t="s">
        <v>5</v>
      </c>
      <c r="N253" s="182" t="s">
        <v>40</v>
      </c>
      <c r="O253" s="41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AR253" s="23" t="s">
        <v>84</v>
      </c>
      <c r="AT253" s="23" t="s">
        <v>130</v>
      </c>
      <c r="AU253" s="23" t="s">
        <v>78</v>
      </c>
      <c r="AY253" s="23" t="s">
        <v>127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23" t="s">
        <v>74</v>
      </c>
      <c r="BK253" s="185">
        <f>ROUND(I253*H253,2)</f>
        <v>0</v>
      </c>
      <c r="BL253" s="23" t="s">
        <v>84</v>
      </c>
      <c r="BM253" s="23" t="s">
        <v>404</v>
      </c>
    </row>
    <row r="254" spans="2:65" s="1" customFormat="1" ht="22.5" customHeight="1">
      <c r="B254" s="173"/>
      <c r="C254" s="174" t="s">
        <v>405</v>
      </c>
      <c r="D254" s="174" t="s">
        <v>130</v>
      </c>
      <c r="E254" s="175" t="s">
        <v>406</v>
      </c>
      <c r="F254" s="176" t="s">
        <v>407</v>
      </c>
      <c r="G254" s="177" t="s">
        <v>165</v>
      </c>
      <c r="H254" s="178">
        <v>65</v>
      </c>
      <c r="I254" s="179"/>
      <c r="J254" s="180">
        <f>ROUND(I254*H254,2)</f>
        <v>0</v>
      </c>
      <c r="K254" s="176" t="s">
        <v>134</v>
      </c>
      <c r="L254" s="40"/>
      <c r="M254" s="181" t="s">
        <v>5</v>
      </c>
      <c r="N254" s="182" t="s">
        <v>40</v>
      </c>
      <c r="O254" s="41"/>
      <c r="P254" s="183">
        <f>O254*H254</f>
        <v>0</v>
      </c>
      <c r="Q254" s="183">
        <v>0</v>
      </c>
      <c r="R254" s="183">
        <f>Q254*H254</f>
        <v>0</v>
      </c>
      <c r="S254" s="183">
        <v>0</v>
      </c>
      <c r="T254" s="184">
        <f>S254*H254</f>
        <v>0</v>
      </c>
      <c r="AR254" s="23" t="s">
        <v>84</v>
      </c>
      <c r="AT254" s="23" t="s">
        <v>130</v>
      </c>
      <c r="AU254" s="23" t="s">
        <v>78</v>
      </c>
      <c r="AY254" s="23" t="s">
        <v>127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23" t="s">
        <v>74</v>
      </c>
      <c r="BK254" s="185">
        <f>ROUND(I254*H254,2)</f>
        <v>0</v>
      </c>
      <c r="BL254" s="23" t="s">
        <v>84</v>
      </c>
      <c r="BM254" s="23" t="s">
        <v>408</v>
      </c>
    </row>
    <row r="255" spans="2:65" s="1" customFormat="1" ht="22.5" customHeight="1">
      <c r="B255" s="173"/>
      <c r="C255" s="174" t="s">
        <v>409</v>
      </c>
      <c r="D255" s="174" t="s">
        <v>130</v>
      </c>
      <c r="E255" s="175" t="s">
        <v>410</v>
      </c>
      <c r="F255" s="176" t="s">
        <v>411</v>
      </c>
      <c r="G255" s="177" t="s">
        <v>165</v>
      </c>
      <c r="H255" s="178">
        <v>65</v>
      </c>
      <c r="I255" s="179"/>
      <c r="J255" s="180">
        <f>ROUND(I255*H255,2)</f>
        <v>0</v>
      </c>
      <c r="K255" s="176" t="s">
        <v>134</v>
      </c>
      <c r="L255" s="40"/>
      <c r="M255" s="181" t="s">
        <v>5</v>
      </c>
      <c r="N255" s="182" t="s">
        <v>40</v>
      </c>
      <c r="O255" s="41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AR255" s="23" t="s">
        <v>84</v>
      </c>
      <c r="AT255" s="23" t="s">
        <v>130</v>
      </c>
      <c r="AU255" s="23" t="s">
        <v>78</v>
      </c>
      <c r="AY255" s="23" t="s">
        <v>127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23" t="s">
        <v>74</v>
      </c>
      <c r="BK255" s="185">
        <f>ROUND(I255*H255,2)</f>
        <v>0</v>
      </c>
      <c r="BL255" s="23" t="s">
        <v>84</v>
      </c>
      <c r="BM255" s="23" t="s">
        <v>412</v>
      </c>
    </row>
    <row r="256" spans="2:65" s="1" customFormat="1" ht="31.5" customHeight="1">
      <c r="B256" s="173"/>
      <c r="C256" s="174" t="s">
        <v>413</v>
      </c>
      <c r="D256" s="174" t="s">
        <v>130</v>
      </c>
      <c r="E256" s="175" t="s">
        <v>414</v>
      </c>
      <c r="F256" s="176" t="s">
        <v>415</v>
      </c>
      <c r="G256" s="177" t="s">
        <v>165</v>
      </c>
      <c r="H256" s="178">
        <v>65</v>
      </c>
      <c r="I256" s="179"/>
      <c r="J256" s="180">
        <f>ROUND(I256*H256,2)</f>
        <v>0</v>
      </c>
      <c r="K256" s="176" t="s">
        <v>134</v>
      </c>
      <c r="L256" s="40"/>
      <c r="M256" s="181" t="s">
        <v>5</v>
      </c>
      <c r="N256" s="182" t="s">
        <v>40</v>
      </c>
      <c r="O256" s="41"/>
      <c r="P256" s="183">
        <f>O256*H256</f>
        <v>0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AR256" s="23" t="s">
        <v>84</v>
      </c>
      <c r="AT256" s="23" t="s">
        <v>130</v>
      </c>
      <c r="AU256" s="23" t="s">
        <v>78</v>
      </c>
      <c r="AY256" s="23" t="s">
        <v>127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23" t="s">
        <v>74</v>
      </c>
      <c r="BK256" s="185">
        <f>ROUND(I256*H256,2)</f>
        <v>0</v>
      </c>
      <c r="BL256" s="23" t="s">
        <v>84</v>
      </c>
      <c r="BM256" s="23" t="s">
        <v>416</v>
      </c>
    </row>
    <row r="257" spans="2:51" s="11" customFormat="1" ht="13.5">
      <c r="B257" s="186"/>
      <c r="D257" s="187" t="s">
        <v>136</v>
      </c>
      <c r="E257" s="188" t="s">
        <v>5</v>
      </c>
      <c r="F257" s="189" t="s">
        <v>394</v>
      </c>
      <c r="H257" s="190" t="s">
        <v>5</v>
      </c>
      <c r="I257" s="191"/>
      <c r="L257" s="186"/>
      <c r="M257" s="192"/>
      <c r="N257" s="193"/>
      <c r="O257" s="193"/>
      <c r="P257" s="193"/>
      <c r="Q257" s="193"/>
      <c r="R257" s="193"/>
      <c r="S257" s="193"/>
      <c r="T257" s="194"/>
      <c r="AT257" s="190" t="s">
        <v>136</v>
      </c>
      <c r="AU257" s="190" t="s">
        <v>78</v>
      </c>
      <c r="AV257" s="11" t="s">
        <v>74</v>
      </c>
      <c r="AW257" s="11" t="s">
        <v>33</v>
      </c>
      <c r="AX257" s="11" t="s">
        <v>69</v>
      </c>
      <c r="AY257" s="190" t="s">
        <v>127</v>
      </c>
    </row>
    <row r="258" spans="2:51" s="11" customFormat="1" ht="13.5">
      <c r="B258" s="186"/>
      <c r="D258" s="187" t="s">
        <v>136</v>
      </c>
      <c r="E258" s="188" t="s">
        <v>5</v>
      </c>
      <c r="F258" s="189" t="s">
        <v>181</v>
      </c>
      <c r="H258" s="190" t="s">
        <v>5</v>
      </c>
      <c r="I258" s="191"/>
      <c r="L258" s="186"/>
      <c r="M258" s="192"/>
      <c r="N258" s="193"/>
      <c r="O258" s="193"/>
      <c r="P258" s="193"/>
      <c r="Q258" s="193"/>
      <c r="R258" s="193"/>
      <c r="S258" s="193"/>
      <c r="T258" s="194"/>
      <c r="AT258" s="190" t="s">
        <v>136</v>
      </c>
      <c r="AU258" s="190" t="s">
        <v>78</v>
      </c>
      <c r="AV258" s="11" t="s">
        <v>74</v>
      </c>
      <c r="AW258" s="11" t="s">
        <v>33</v>
      </c>
      <c r="AX258" s="11" t="s">
        <v>69</v>
      </c>
      <c r="AY258" s="190" t="s">
        <v>127</v>
      </c>
    </row>
    <row r="259" spans="2:51" s="12" customFormat="1" ht="13.5">
      <c r="B259" s="195"/>
      <c r="D259" s="187" t="s">
        <v>136</v>
      </c>
      <c r="E259" s="196" t="s">
        <v>5</v>
      </c>
      <c r="F259" s="197" t="s">
        <v>396</v>
      </c>
      <c r="H259" s="198">
        <v>65</v>
      </c>
      <c r="I259" s="199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6" t="s">
        <v>136</v>
      </c>
      <c r="AU259" s="196" t="s">
        <v>78</v>
      </c>
      <c r="AV259" s="12" t="s">
        <v>78</v>
      </c>
      <c r="AW259" s="12" t="s">
        <v>33</v>
      </c>
      <c r="AX259" s="12" t="s">
        <v>69</v>
      </c>
      <c r="AY259" s="196" t="s">
        <v>127</v>
      </c>
    </row>
    <row r="260" spans="2:51" s="13" customFormat="1" ht="13.5">
      <c r="B260" s="203"/>
      <c r="D260" s="204" t="s">
        <v>136</v>
      </c>
      <c r="E260" s="205" t="s">
        <v>5</v>
      </c>
      <c r="F260" s="206" t="s">
        <v>139</v>
      </c>
      <c r="H260" s="207">
        <v>65</v>
      </c>
      <c r="I260" s="208"/>
      <c r="L260" s="203"/>
      <c r="M260" s="209"/>
      <c r="N260" s="210"/>
      <c r="O260" s="210"/>
      <c r="P260" s="210"/>
      <c r="Q260" s="210"/>
      <c r="R260" s="210"/>
      <c r="S260" s="210"/>
      <c r="T260" s="211"/>
      <c r="AT260" s="212" t="s">
        <v>136</v>
      </c>
      <c r="AU260" s="212" t="s">
        <v>78</v>
      </c>
      <c r="AV260" s="13" t="s">
        <v>84</v>
      </c>
      <c r="AW260" s="13" t="s">
        <v>33</v>
      </c>
      <c r="AX260" s="13" t="s">
        <v>74</v>
      </c>
      <c r="AY260" s="212" t="s">
        <v>127</v>
      </c>
    </row>
    <row r="261" spans="2:65" s="1" customFormat="1" ht="57" customHeight="1">
      <c r="B261" s="173"/>
      <c r="C261" s="174" t="s">
        <v>417</v>
      </c>
      <c r="D261" s="174" t="s">
        <v>130</v>
      </c>
      <c r="E261" s="175" t="s">
        <v>418</v>
      </c>
      <c r="F261" s="176" t="s">
        <v>419</v>
      </c>
      <c r="G261" s="177" t="s">
        <v>165</v>
      </c>
      <c r="H261" s="178">
        <v>190</v>
      </c>
      <c r="I261" s="179"/>
      <c r="J261" s="180">
        <f>ROUND(I261*H261,2)</f>
        <v>0</v>
      </c>
      <c r="K261" s="176" t="s">
        <v>134</v>
      </c>
      <c r="L261" s="40"/>
      <c r="M261" s="181" t="s">
        <v>5</v>
      </c>
      <c r="N261" s="182" t="s">
        <v>40</v>
      </c>
      <c r="O261" s="41"/>
      <c r="P261" s="183">
        <f>O261*H261</f>
        <v>0</v>
      </c>
      <c r="Q261" s="183">
        <v>0.08425</v>
      </c>
      <c r="R261" s="183">
        <f>Q261*H261</f>
        <v>16.0075</v>
      </c>
      <c r="S261" s="183">
        <v>0</v>
      </c>
      <c r="T261" s="184">
        <f>S261*H261</f>
        <v>0</v>
      </c>
      <c r="AR261" s="23" t="s">
        <v>84</v>
      </c>
      <c r="AT261" s="23" t="s">
        <v>130</v>
      </c>
      <c r="AU261" s="23" t="s">
        <v>78</v>
      </c>
      <c r="AY261" s="23" t="s">
        <v>127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23" t="s">
        <v>74</v>
      </c>
      <c r="BK261" s="185">
        <f>ROUND(I261*H261,2)</f>
        <v>0</v>
      </c>
      <c r="BL261" s="23" t="s">
        <v>84</v>
      </c>
      <c r="BM261" s="23" t="s">
        <v>420</v>
      </c>
    </row>
    <row r="262" spans="2:51" s="11" customFormat="1" ht="13.5">
      <c r="B262" s="186"/>
      <c r="D262" s="187" t="s">
        <v>136</v>
      </c>
      <c r="E262" s="188" t="s">
        <v>5</v>
      </c>
      <c r="F262" s="189" t="s">
        <v>421</v>
      </c>
      <c r="H262" s="190" t="s">
        <v>5</v>
      </c>
      <c r="I262" s="191"/>
      <c r="L262" s="186"/>
      <c r="M262" s="192"/>
      <c r="N262" s="193"/>
      <c r="O262" s="193"/>
      <c r="P262" s="193"/>
      <c r="Q262" s="193"/>
      <c r="R262" s="193"/>
      <c r="S262" s="193"/>
      <c r="T262" s="194"/>
      <c r="AT262" s="190" t="s">
        <v>136</v>
      </c>
      <c r="AU262" s="190" t="s">
        <v>78</v>
      </c>
      <c r="AV262" s="11" t="s">
        <v>74</v>
      </c>
      <c r="AW262" s="11" t="s">
        <v>33</v>
      </c>
      <c r="AX262" s="11" t="s">
        <v>69</v>
      </c>
      <c r="AY262" s="190" t="s">
        <v>127</v>
      </c>
    </row>
    <row r="263" spans="2:51" s="11" customFormat="1" ht="13.5">
      <c r="B263" s="186"/>
      <c r="D263" s="187" t="s">
        <v>136</v>
      </c>
      <c r="E263" s="188" t="s">
        <v>5</v>
      </c>
      <c r="F263" s="189" t="s">
        <v>422</v>
      </c>
      <c r="H263" s="190" t="s">
        <v>5</v>
      </c>
      <c r="I263" s="191"/>
      <c r="L263" s="186"/>
      <c r="M263" s="192"/>
      <c r="N263" s="193"/>
      <c r="O263" s="193"/>
      <c r="P263" s="193"/>
      <c r="Q263" s="193"/>
      <c r="R263" s="193"/>
      <c r="S263" s="193"/>
      <c r="T263" s="194"/>
      <c r="AT263" s="190" t="s">
        <v>136</v>
      </c>
      <c r="AU263" s="190" t="s">
        <v>78</v>
      </c>
      <c r="AV263" s="11" t="s">
        <v>74</v>
      </c>
      <c r="AW263" s="11" t="s">
        <v>33</v>
      </c>
      <c r="AX263" s="11" t="s">
        <v>69</v>
      </c>
      <c r="AY263" s="190" t="s">
        <v>127</v>
      </c>
    </row>
    <row r="264" spans="2:51" s="12" customFormat="1" ht="13.5">
      <c r="B264" s="195"/>
      <c r="D264" s="187" t="s">
        <v>136</v>
      </c>
      <c r="E264" s="196" t="s">
        <v>5</v>
      </c>
      <c r="F264" s="197" t="s">
        <v>423</v>
      </c>
      <c r="H264" s="198">
        <v>170</v>
      </c>
      <c r="I264" s="199"/>
      <c r="L264" s="195"/>
      <c r="M264" s="200"/>
      <c r="N264" s="201"/>
      <c r="O264" s="201"/>
      <c r="P264" s="201"/>
      <c r="Q264" s="201"/>
      <c r="R264" s="201"/>
      <c r="S264" s="201"/>
      <c r="T264" s="202"/>
      <c r="AT264" s="196" t="s">
        <v>136</v>
      </c>
      <c r="AU264" s="196" t="s">
        <v>78</v>
      </c>
      <c r="AV264" s="12" t="s">
        <v>78</v>
      </c>
      <c r="AW264" s="12" t="s">
        <v>33</v>
      </c>
      <c r="AX264" s="12" t="s">
        <v>69</v>
      </c>
      <c r="AY264" s="196" t="s">
        <v>127</v>
      </c>
    </row>
    <row r="265" spans="2:51" s="11" customFormat="1" ht="13.5">
      <c r="B265" s="186"/>
      <c r="D265" s="187" t="s">
        <v>136</v>
      </c>
      <c r="E265" s="188" t="s">
        <v>5</v>
      </c>
      <c r="F265" s="189" t="s">
        <v>424</v>
      </c>
      <c r="H265" s="190" t="s">
        <v>5</v>
      </c>
      <c r="I265" s="191"/>
      <c r="L265" s="186"/>
      <c r="M265" s="192"/>
      <c r="N265" s="193"/>
      <c r="O265" s="193"/>
      <c r="P265" s="193"/>
      <c r="Q265" s="193"/>
      <c r="R265" s="193"/>
      <c r="S265" s="193"/>
      <c r="T265" s="194"/>
      <c r="AT265" s="190" t="s">
        <v>136</v>
      </c>
      <c r="AU265" s="190" t="s">
        <v>78</v>
      </c>
      <c r="AV265" s="11" t="s">
        <v>74</v>
      </c>
      <c r="AW265" s="11" t="s">
        <v>33</v>
      </c>
      <c r="AX265" s="11" t="s">
        <v>69</v>
      </c>
      <c r="AY265" s="190" t="s">
        <v>127</v>
      </c>
    </row>
    <row r="266" spans="2:51" s="12" customFormat="1" ht="13.5">
      <c r="B266" s="195"/>
      <c r="D266" s="187" t="s">
        <v>136</v>
      </c>
      <c r="E266" s="196" t="s">
        <v>5</v>
      </c>
      <c r="F266" s="197" t="s">
        <v>425</v>
      </c>
      <c r="H266" s="198">
        <v>13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6" t="s">
        <v>136</v>
      </c>
      <c r="AU266" s="196" t="s">
        <v>78</v>
      </c>
      <c r="AV266" s="12" t="s">
        <v>78</v>
      </c>
      <c r="AW266" s="12" t="s">
        <v>33</v>
      </c>
      <c r="AX266" s="12" t="s">
        <v>69</v>
      </c>
      <c r="AY266" s="196" t="s">
        <v>127</v>
      </c>
    </row>
    <row r="267" spans="2:51" s="11" customFormat="1" ht="13.5">
      <c r="B267" s="186"/>
      <c r="D267" s="187" t="s">
        <v>136</v>
      </c>
      <c r="E267" s="188" t="s">
        <v>5</v>
      </c>
      <c r="F267" s="189" t="s">
        <v>426</v>
      </c>
      <c r="H267" s="190" t="s">
        <v>5</v>
      </c>
      <c r="I267" s="191"/>
      <c r="L267" s="186"/>
      <c r="M267" s="192"/>
      <c r="N267" s="193"/>
      <c r="O267" s="193"/>
      <c r="P267" s="193"/>
      <c r="Q267" s="193"/>
      <c r="R267" s="193"/>
      <c r="S267" s="193"/>
      <c r="T267" s="194"/>
      <c r="AT267" s="190" t="s">
        <v>136</v>
      </c>
      <c r="AU267" s="190" t="s">
        <v>78</v>
      </c>
      <c r="AV267" s="11" t="s">
        <v>74</v>
      </c>
      <c r="AW267" s="11" t="s">
        <v>33</v>
      </c>
      <c r="AX267" s="11" t="s">
        <v>69</v>
      </c>
      <c r="AY267" s="190" t="s">
        <v>127</v>
      </c>
    </row>
    <row r="268" spans="2:51" s="12" customFormat="1" ht="13.5">
      <c r="B268" s="195"/>
      <c r="D268" s="187" t="s">
        <v>136</v>
      </c>
      <c r="E268" s="196" t="s">
        <v>5</v>
      </c>
      <c r="F268" s="197" t="s">
        <v>382</v>
      </c>
      <c r="H268" s="198">
        <v>7</v>
      </c>
      <c r="I268" s="199"/>
      <c r="L268" s="195"/>
      <c r="M268" s="200"/>
      <c r="N268" s="201"/>
      <c r="O268" s="201"/>
      <c r="P268" s="201"/>
      <c r="Q268" s="201"/>
      <c r="R268" s="201"/>
      <c r="S268" s="201"/>
      <c r="T268" s="202"/>
      <c r="AT268" s="196" t="s">
        <v>136</v>
      </c>
      <c r="AU268" s="196" t="s">
        <v>78</v>
      </c>
      <c r="AV268" s="12" t="s">
        <v>78</v>
      </c>
      <c r="AW268" s="12" t="s">
        <v>33</v>
      </c>
      <c r="AX268" s="12" t="s">
        <v>69</v>
      </c>
      <c r="AY268" s="196" t="s">
        <v>127</v>
      </c>
    </row>
    <row r="269" spans="2:51" s="13" customFormat="1" ht="13.5">
      <c r="B269" s="203"/>
      <c r="D269" s="204" t="s">
        <v>136</v>
      </c>
      <c r="E269" s="205" t="s">
        <v>5</v>
      </c>
      <c r="F269" s="206" t="s">
        <v>139</v>
      </c>
      <c r="H269" s="207">
        <v>190</v>
      </c>
      <c r="I269" s="208"/>
      <c r="L269" s="203"/>
      <c r="M269" s="209"/>
      <c r="N269" s="210"/>
      <c r="O269" s="210"/>
      <c r="P269" s="210"/>
      <c r="Q269" s="210"/>
      <c r="R269" s="210"/>
      <c r="S269" s="210"/>
      <c r="T269" s="211"/>
      <c r="AT269" s="212" t="s">
        <v>136</v>
      </c>
      <c r="AU269" s="212" t="s">
        <v>78</v>
      </c>
      <c r="AV269" s="13" t="s">
        <v>84</v>
      </c>
      <c r="AW269" s="13" t="s">
        <v>33</v>
      </c>
      <c r="AX269" s="13" t="s">
        <v>74</v>
      </c>
      <c r="AY269" s="212" t="s">
        <v>127</v>
      </c>
    </row>
    <row r="270" spans="2:65" s="1" customFormat="1" ht="22.5" customHeight="1">
      <c r="B270" s="173"/>
      <c r="C270" s="213" t="s">
        <v>427</v>
      </c>
      <c r="D270" s="213" t="s">
        <v>146</v>
      </c>
      <c r="E270" s="214" t="s">
        <v>428</v>
      </c>
      <c r="F270" s="215" t="s">
        <v>429</v>
      </c>
      <c r="G270" s="216" t="s">
        <v>165</v>
      </c>
      <c r="H270" s="217">
        <v>13.13</v>
      </c>
      <c r="I270" s="218"/>
      <c r="J270" s="219">
        <f>ROUND(I270*H270,2)</f>
        <v>0</v>
      </c>
      <c r="K270" s="215" t="s">
        <v>134</v>
      </c>
      <c r="L270" s="220"/>
      <c r="M270" s="221" t="s">
        <v>5</v>
      </c>
      <c r="N270" s="222" t="s">
        <v>40</v>
      </c>
      <c r="O270" s="41"/>
      <c r="P270" s="183">
        <f>O270*H270</f>
        <v>0</v>
      </c>
      <c r="Q270" s="183">
        <v>0.131</v>
      </c>
      <c r="R270" s="183">
        <f>Q270*H270</f>
        <v>1.7200300000000002</v>
      </c>
      <c r="S270" s="183">
        <v>0</v>
      </c>
      <c r="T270" s="184">
        <f>S270*H270</f>
        <v>0</v>
      </c>
      <c r="AR270" s="23" t="s">
        <v>150</v>
      </c>
      <c r="AT270" s="23" t="s">
        <v>146</v>
      </c>
      <c r="AU270" s="23" t="s">
        <v>78</v>
      </c>
      <c r="AY270" s="23" t="s">
        <v>127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23" t="s">
        <v>74</v>
      </c>
      <c r="BK270" s="185">
        <f>ROUND(I270*H270,2)</f>
        <v>0</v>
      </c>
      <c r="BL270" s="23" t="s">
        <v>84</v>
      </c>
      <c r="BM270" s="23" t="s">
        <v>430</v>
      </c>
    </row>
    <row r="271" spans="2:51" s="12" customFormat="1" ht="13.5">
      <c r="B271" s="195"/>
      <c r="D271" s="187" t="s">
        <v>136</v>
      </c>
      <c r="E271" s="196" t="s">
        <v>5</v>
      </c>
      <c r="F271" s="197" t="s">
        <v>431</v>
      </c>
      <c r="H271" s="198">
        <v>13.13</v>
      </c>
      <c r="I271" s="199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6" t="s">
        <v>136</v>
      </c>
      <c r="AU271" s="196" t="s">
        <v>78</v>
      </c>
      <c r="AV271" s="12" t="s">
        <v>78</v>
      </c>
      <c r="AW271" s="12" t="s">
        <v>33</v>
      </c>
      <c r="AX271" s="12" t="s">
        <v>69</v>
      </c>
      <c r="AY271" s="196" t="s">
        <v>127</v>
      </c>
    </row>
    <row r="272" spans="2:51" s="13" customFormat="1" ht="13.5">
      <c r="B272" s="203"/>
      <c r="D272" s="204" t="s">
        <v>136</v>
      </c>
      <c r="E272" s="205" t="s">
        <v>5</v>
      </c>
      <c r="F272" s="206" t="s">
        <v>139</v>
      </c>
      <c r="H272" s="207">
        <v>13.13</v>
      </c>
      <c r="I272" s="208"/>
      <c r="L272" s="203"/>
      <c r="M272" s="209"/>
      <c r="N272" s="210"/>
      <c r="O272" s="210"/>
      <c r="P272" s="210"/>
      <c r="Q272" s="210"/>
      <c r="R272" s="210"/>
      <c r="S272" s="210"/>
      <c r="T272" s="211"/>
      <c r="AT272" s="212" t="s">
        <v>136</v>
      </c>
      <c r="AU272" s="212" t="s">
        <v>78</v>
      </c>
      <c r="AV272" s="13" t="s">
        <v>84</v>
      </c>
      <c r="AW272" s="13" t="s">
        <v>33</v>
      </c>
      <c r="AX272" s="13" t="s">
        <v>74</v>
      </c>
      <c r="AY272" s="212" t="s">
        <v>127</v>
      </c>
    </row>
    <row r="273" spans="2:65" s="1" customFormat="1" ht="22.5" customHeight="1">
      <c r="B273" s="173"/>
      <c r="C273" s="213" t="s">
        <v>432</v>
      </c>
      <c r="D273" s="213" t="s">
        <v>146</v>
      </c>
      <c r="E273" s="214" t="s">
        <v>433</v>
      </c>
      <c r="F273" s="215" t="s">
        <v>434</v>
      </c>
      <c r="G273" s="216" t="s">
        <v>165</v>
      </c>
      <c r="H273" s="217">
        <v>7.07</v>
      </c>
      <c r="I273" s="218"/>
      <c r="J273" s="219">
        <f>ROUND(I273*H273,2)</f>
        <v>0</v>
      </c>
      <c r="K273" s="215" t="s">
        <v>134</v>
      </c>
      <c r="L273" s="220"/>
      <c r="M273" s="221" t="s">
        <v>5</v>
      </c>
      <c r="N273" s="222" t="s">
        <v>40</v>
      </c>
      <c r="O273" s="41"/>
      <c r="P273" s="183">
        <f>O273*H273</f>
        <v>0</v>
      </c>
      <c r="Q273" s="183">
        <v>0.131</v>
      </c>
      <c r="R273" s="183">
        <f>Q273*H273</f>
        <v>0.92617</v>
      </c>
      <c r="S273" s="183">
        <v>0</v>
      </c>
      <c r="T273" s="184">
        <f>S273*H273</f>
        <v>0</v>
      </c>
      <c r="AR273" s="23" t="s">
        <v>150</v>
      </c>
      <c r="AT273" s="23" t="s">
        <v>146</v>
      </c>
      <c r="AU273" s="23" t="s">
        <v>78</v>
      </c>
      <c r="AY273" s="23" t="s">
        <v>127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23" t="s">
        <v>74</v>
      </c>
      <c r="BK273" s="185">
        <f>ROUND(I273*H273,2)</f>
        <v>0</v>
      </c>
      <c r="BL273" s="23" t="s">
        <v>84</v>
      </c>
      <c r="BM273" s="23" t="s">
        <v>435</v>
      </c>
    </row>
    <row r="274" spans="2:51" s="12" customFormat="1" ht="13.5">
      <c r="B274" s="195"/>
      <c r="D274" s="187" t="s">
        <v>136</v>
      </c>
      <c r="E274" s="196" t="s">
        <v>5</v>
      </c>
      <c r="F274" s="197" t="s">
        <v>436</v>
      </c>
      <c r="H274" s="198">
        <v>7.07</v>
      </c>
      <c r="I274" s="199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6" t="s">
        <v>136</v>
      </c>
      <c r="AU274" s="196" t="s">
        <v>78</v>
      </c>
      <c r="AV274" s="12" t="s">
        <v>78</v>
      </c>
      <c r="AW274" s="12" t="s">
        <v>33</v>
      </c>
      <c r="AX274" s="12" t="s">
        <v>69</v>
      </c>
      <c r="AY274" s="196" t="s">
        <v>127</v>
      </c>
    </row>
    <row r="275" spans="2:51" s="13" customFormat="1" ht="13.5">
      <c r="B275" s="203"/>
      <c r="D275" s="204" t="s">
        <v>136</v>
      </c>
      <c r="E275" s="205" t="s">
        <v>5</v>
      </c>
      <c r="F275" s="206" t="s">
        <v>139</v>
      </c>
      <c r="H275" s="207">
        <v>7.07</v>
      </c>
      <c r="I275" s="208"/>
      <c r="L275" s="203"/>
      <c r="M275" s="209"/>
      <c r="N275" s="210"/>
      <c r="O275" s="210"/>
      <c r="P275" s="210"/>
      <c r="Q275" s="210"/>
      <c r="R275" s="210"/>
      <c r="S275" s="210"/>
      <c r="T275" s="211"/>
      <c r="AT275" s="212" t="s">
        <v>136</v>
      </c>
      <c r="AU275" s="212" t="s">
        <v>78</v>
      </c>
      <c r="AV275" s="13" t="s">
        <v>84</v>
      </c>
      <c r="AW275" s="13" t="s">
        <v>33</v>
      </c>
      <c r="AX275" s="13" t="s">
        <v>74</v>
      </c>
      <c r="AY275" s="212" t="s">
        <v>127</v>
      </c>
    </row>
    <row r="276" spans="2:65" s="1" customFormat="1" ht="22.5" customHeight="1">
      <c r="B276" s="173"/>
      <c r="C276" s="213" t="s">
        <v>437</v>
      </c>
      <c r="D276" s="213" t="s">
        <v>146</v>
      </c>
      <c r="E276" s="214" t="s">
        <v>438</v>
      </c>
      <c r="F276" s="215" t="s">
        <v>439</v>
      </c>
      <c r="G276" s="216" t="s">
        <v>165</v>
      </c>
      <c r="H276" s="217">
        <v>171.7</v>
      </c>
      <c r="I276" s="218"/>
      <c r="J276" s="219">
        <f>ROUND(I276*H276,2)</f>
        <v>0</v>
      </c>
      <c r="K276" s="215" t="s">
        <v>134</v>
      </c>
      <c r="L276" s="220"/>
      <c r="M276" s="221" t="s">
        <v>5</v>
      </c>
      <c r="N276" s="222" t="s">
        <v>40</v>
      </c>
      <c r="O276" s="41"/>
      <c r="P276" s="183">
        <f>O276*H276</f>
        <v>0</v>
      </c>
      <c r="Q276" s="183">
        <v>0.131</v>
      </c>
      <c r="R276" s="183">
        <f>Q276*H276</f>
        <v>22.4927</v>
      </c>
      <c r="S276" s="183">
        <v>0</v>
      </c>
      <c r="T276" s="184">
        <f>S276*H276</f>
        <v>0</v>
      </c>
      <c r="AR276" s="23" t="s">
        <v>150</v>
      </c>
      <c r="AT276" s="23" t="s">
        <v>146</v>
      </c>
      <c r="AU276" s="23" t="s">
        <v>78</v>
      </c>
      <c r="AY276" s="23" t="s">
        <v>127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23" t="s">
        <v>74</v>
      </c>
      <c r="BK276" s="185">
        <f>ROUND(I276*H276,2)</f>
        <v>0</v>
      </c>
      <c r="BL276" s="23" t="s">
        <v>84</v>
      </c>
      <c r="BM276" s="23" t="s">
        <v>440</v>
      </c>
    </row>
    <row r="277" spans="2:51" s="12" customFormat="1" ht="13.5">
      <c r="B277" s="195"/>
      <c r="D277" s="187" t="s">
        <v>136</v>
      </c>
      <c r="E277" s="196" t="s">
        <v>5</v>
      </c>
      <c r="F277" s="197" t="s">
        <v>441</v>
      </c>
      <c r="H277" s="198">
        <v>171.7</v>
      </c>
      <c r="I277" s="199"/>
      <c r="L277" s="195"/>
      <c r="M277" s="200"/>
      <c r="N277" s="201"/>
      <c r="O277" s="201"/>
      <c r="P277" s="201"/>
      <c r="Q277" s="201"/>
      <c r="R277" s="201"/>
      <c r="S277" s="201"/>
      <c r="T277" s="202"/>
      <c r="AT277" s="196" t="s">
        <v>136</v>
      </c>
      <c r="AU277" s="196" t="s">
        <v>78</v>
      </c>
      <c r="AV277" s="12" t="s">
        <v>78</v>
      </c>
      <c r="AW277" s="12" t="s">
        <v>33</v>
      </c>
      <c r="AX277" s="12" t="s">
        <v>69</v>
      </c>
      <c r="AY277" s="196" t="s">
        <v>127</v>
      </c>
    </row>
    <row r="278" spans="2:51" s="13" customFormat="1" ht="13.5">
      <c r="B278" s="203"/>
      <c r="D278" s="187" t="s">
        <v>136</v>
      </c>
      <c r="E278" s="226" t="s">
        <v>5</v>
      </c>
      <c r="F278" s="227" t="s">
        <v>139</v>
      </c>
      <c r="H278" s="228">
        <v>171.7</v>
      </c>
      <c r="I278" s="208"/>
      <c r="L278" s="203"/>
      <c r="M278" s="209"/>
      <c r="N278" s="210"/>
      <c r="O278" s="210"/>
      <c r="P278" s="210"/>
      <c r="Q278" s="210"/>
      <c r="R278" s="210"/>
      <c r="S278" s="210"/>
      <c r="T278" s="211"/>
      <c r="AT278" s="212" t="s">
        <v>136</v>
      </c>
      <c r="AU278" s="212" t="s">
        <v>78</v>
      </c>
      <c r="AV278" s="13" t="s">
        <v>84</v>
      </c>
      <c r="AW278" s="13" t="s">
        <v>33</v>
      </c>
      <c r="AX278" s="13" t="s">
        <v>74</v>
      </c>
      <c r="AY278" s="212" t="s">
        <v>127</v>
      </c>
    </row>
    <row r="279" spans="2:63" s="10" customFormat="1" ht="29.85" customHeight="1">
      <c r="B279" s="159"/>
      <c r="D279" s="170" t="s">
        <v>68</v>
      </c>
      <c r="E279" s="171" t="s">
        <v>150</v>
      </c>
      <c r="F279" s="171" t="s">
        <v>442</v>
      </c>
      <c r="I279" s="162"/>
      <c r="J279" s="172">
        <f>BK279</f>
        <v>0</v>
      </c>
      <c r="L279" s="159"/>
      <c r="M279" s="164"/>
      <c r="N279" s="165"/>
      <c r="O279" s="165"/>
      <c r="P279" s="166">
        <f>SUM(P280:P285)</f>
        <v>0</v>
      </c>
      <c r="Q279" s="165"/>
      <c r="R279" s="166">
        <f>SUM(R280:R285)</f>
        <v>1.74945</v>
      </c>
      <c r="S279" s="165"/>
      <c r="T279" s="167">
        <f>SUM(T280:T285)</f>
        <v>0</v>
      </c>
      <c r="AR279" s="160" t="s">
        <v>74</v>
      </c>
      <c r="AT279" s="168" t="s">
        <v>68</v>
      </c>
      <c r="AU279" s="168" t="s">
        <v>74</v>
      </c>
      <c r="AY279" s="160" t="s">
        <v>127</v>
      </c>
      <c r="BK279" s="169">
        <f>SUM(BK280:BK285)</f>
        <v>0</v>
      </c>
    </row>
    <row r="280" spans="2:65" s="1" customFormat="1" ht="22.5" customHeight="1">
      <c r="B280" s="173"/>
      <c r="C280" s="174" t="s">
        <v>443</v>
      </c>
      <c r="D280" s="174" t="s">
        <v>130</v>
      </c>
      <c r="E280" s="175" t="s">
        <v>444</v>
      </c>
      <c r="F280" s="176" t="s">
        <v>445</v>
      </c>
      <c r="G280" s="177" t="s">
        <v>446</v>
      </c>
      <c r="H280" s="178">
        <v>2</v>
      </c>
      <c r="I280" s="179"/>
      <c r="J280" s="180">
        <f aca="true" t="shared" si="0" ref="J280:J285">ROUND(I280*H280,2)</f>
        <v>0</v>
      </c>
      <c r="K280" s="176" t="s">
        <v>134</v>
      </c>
      <c r="L280" s="40"/>
      <c r="M280" s="181" t="s">
        <v>5</v>
      </c>
      <c r="N280" s="182" t="s">
        <v>40</v>
      </c>
      <c r="O280" s="41"/>
      <c r="P280" s="183">
        <f aca="true" t="shared" si="1" ref="P280:P285">O280*H280</f>
        <v>0</v>
      </c>
      <c r="Q280" s="183">
        <v>0</v>
      </c>
      <c r="R280" s="183">
        <f aca="true" t="shared" si="2" ref="R280:R285">Q280*H280</f>
        <v>0</v>
      </c>
      <c r="S280" s="183">
        <v>0</v>
      </c>
      <c r="T280" s="184">
        <f aca="true" t="shared" si="3" ref="T280:T285">S280*H280</f>
        <v>0</v>
      </c>
      <c r="AR280" s="23" t="s">
        <v>84</v>
      </c>
      <c r="AT280" s="23" t="s">
        <v>130</v>
      </c>
      <c r="AU280" s="23" t="s">
        <v>78</v>
      </c>
      <c r="AY280" s="23" t="s">
        <v>127</v>
      </c>
      <c r="BE280" s="185">
        <f aca="true" t="shared" si="4" ref="BE280:BE285">IF(N280="základní",J280,0)</f>
        <v>0</v>
      </c>
      <c r="BF280" s="185">
        <f aca="true" t="shared" si="5" ref="BF280:BF285">IF(N280="snížená",J280,0)</f>
        <v>0</v>
      </c>
      <c r="BG280" s="185">
        <f aca="true" t="shared" si="6" ref="BG280:BG285">IF(N280="zákl. přenesená",J280,0)</f>
        <v>0</v>
      </c>
      <c r="BH280" s="185">
        <f aca="true" t="shared" si="7" ref="BH280:BH285">IF(N280="sníž. přenesená",J280,0)</f>
        <v>0</v>
      </c>
      <c r="BI280" s="185">
        <f aca="true" t="shared" si="8" ref="BI280:BI285">IF(N280="nulová",J280,0)</f>
        <v>0</v>
      </c>
      <c r="BJ280" s="23" t="s">
        <v>74</v>
      </c>
      <c r="BK280" s="185">
        <f aca="true" t="shared" si="9" ref="BK280:BK285">ROUND(I280*H280,2)</f>
        <v>0</v>
      </c>
      <c r="BL280" s="23" t="s">
        <v>84</v>
      </c>
      <c r="BM280" s="23" t="s">
        <v>447</v>
      </c>
    </row>
    <row r="281" spans="2:65" s="1" customFormat="1" ht="31.5" customHeight="1">
      <c r="B281" s="173"/>
      <c r="C281" s="174" t="s">
        <v>448</v>
      </c>
      <c r="D281" s="174" t="s">
        <v>130</v>
      </c>
      <c r="E281" s="175" t="s">
        <v>449</v>
      </c>
      <c r="F281" s="176" t="s">
        <v>450</v>
      </c>
      <c r="G281" s="177" t="s">
        <v>190</v>
      </c>
      <c r="H281" s="178">
        <v>15</v>
      </c>
      <c r="I281" s="179"/>
      <c r="J281" s="180">
        <f t="shared" si="0"/>
        <v>0</v>
      </c>
      <c r="K281" s="176" t="s">
        <v>134</v>
      </c>
      <c r="L281" s="40"/>
      <c r="M281" s="181" t="s">
        <v>5</v>
      </c>
      <c r="N281" s="182" t="s">
        <v>40</v>
      </c>
      <c r="O281" s="41"/>
      <c r="P281" s="183">
        <f t="shared" si="1"/>
        <v>0</v>
      </c>
      <c r="Q281" s="183">
        <v>1E-05</v>
      </c>
      <c r="R281" s="183">
        <f t="shared" si="2"/>
        <v>0.00015000000000000001</v>
      </c>
      <c r="S281" s="183">
        <v>0</v>
      </c>
      <c r="T281" s="184">
        <f t="shared" si="3"/>
        <v>0</v>
      </c>
      <c r="AR281" s="23" t="s">
        <v>84</v>
      </c>
      <c r="AT281" s="23" t="s">
        <v>130</v>
      </c>
      <c r="AU281" s="23" t="s">
        <v>78</v>
      </c>
      <c r="AY281" s="23" t="s">
        <v>127</v>
      </c>
      <c r="BE281" s="185">
        <f t="shared" si="4"/>
        <v>0</v>
      </c>
      <c r="BF281" s="185">
        <f t="shared" si="5"/>
        <v>0</v>
      </c>
      <c r="BG281" s="185">
        <f t="shared" si="6"/>
        <v>0</v>
      </c>
      <c r="BH281" s="185">
        <f t="shared" si="7"/>
        <v>0</v>
      </c>
      <c r="BI281" s="185">
        <f t="shared" si="8"/>
        <v>0</v>
      </c>
      <c r="BJ281" s="23" t="s">
        <v>74</v>
      </c>
      <c r="BK281" s="185">
        <f t="shared" si="9"/>
        <v>0</v>
      </c>
      <c r="BL281" s="23" t="s">
        <v>84</v>
      </c>
      <c r="BM281" s="23" t="s">
        <v>451</v>
      </c>
    </row>
    <row r="282" spans="2:65" s="1" customFormat="1" ht="22.5" customHeight="1">
      <c r="B282" s="173"/>
      <c r="C282" s="213" t="s">
        <v>452</v>
      </c>
      <c r="D282" s="213" t="s">
        <v>146</v>
      </c>
      <c r="E282" s="214" t="s">
        <v>453</v>
      </c>
      <c r="F282" s="215" t="s">
        <v>454</v>
      </c>
      <c r="G282" s="216" t="s">
        <v>349</v>
      </c>
      <c r="H282" s="217">
        <v>15</v>
      </c>
      <c r="I282" s="218"/>
      <c r="J282" s="219">
        <f t="shared" si="0"/>
        <v>0</v>
      </c>
      <c r="K282" s="215" t="s">
        <v>134</v>
      </c>
      <c r="L282" s="220"/>
      <c r="M282" s="221" t="s">
        <v>5</v>
      </c>
      <c r="N282" s="222" t="s">
        <v>40</v>
      </c>
      <c r="O282" s="41"/>
      <c r="P282" s="183">
        <f t="shared" si="1"/>
        <v>0</v>
      </c>
      <c r="Q282" s="183">
        <v>0.00294</v>
      </c>
      <c r="R282" s="183">
        <f t="shared" si="2"/>
        <v>0.0441</v>
      </c>
      <c r="S282" s="183">
        <v>0</v>
      </c>
      <c r="T282" s="184">
        <f t="shared" si="3"/>
        <v>0</v>
      </c>
      <c r="AR282" s="23" t="s">
        <v>150</v>
      </c>
      <c r="AT282" s="23" t="s">
        <v>146</v>
      </c>
      <c r="AU282" s="23" t="s">
        <v>78</v>
      </c>
      <c r="AY282" s="23" t="s">
        <v>127</v>
      </c>
      <c r="BE282" s="185">
        <f t="shared" si="4"/>
        <v>0</v>
      </c>
      <c r="BF282" s="185">
        <f t="shared" si="5"/>
        <v>0</v>
      </c>
      <c r="BG282" s="185">
        <f t="shared" si="6"/>
        <v>0</v>
      </c>
      <c r="BH282" s="185">
        <f t="shared" si="7"/>
        <v>0</v>
      </c>
      <c r="BI282" s="185">
        <f t="shared" si="8"/>
        <v>0</v>
      </c>
      <c r="BJ282" s="23" t="s">
        <v>74</v>
      </c>
      <c r="BK282" s="185">
        <f t="shared" si="9"/>
        <v>0</v>
      </c>
      <c r="BL282" s="23" t="s">
        <v>84</v>
      </c>
      <c r="BM282" s="23" t="s">
        <v>455</v>
      </c>
    </row>
    <row r="283" spans="2:65" s="1" customFormat="1" ht="22.5" customHeight="1">
      <c r="B283" s="173"/>
      <c r="C283" s="174" t="s">
        <v>456</v>
      </c>
      <c r="D283" s="174" t="s">
        <v>130</v>
      </c>
      <c r="E283" s="175" t="s">
        <v>457</v>
      </c>
      <c r="F283" s="176" t="s">
        <v>458</v>
      </c>
      <c r="G283" s="177" t="s">
        <v>349</v>
      </c>
      <c r="H283" s="178">
        <v>2</v>
      </c>
      <c r="I283" s="179"/>
      <c r="J283" s="180">
        <f t="shared" si="0"/>
        <v>0</v>
      </c>
      <c r="K283" s="176" t="s">
        <v>134</v>
      </c>
      <c r="L283" s="40"/>
      <c r="M283" s="181" t="s">
        <v>5</v>
      </c>
      <c r="N283" s="182" t="s">
        <v>40</v>
      </c>
      <c r="O283" s="41"/>
      <c r="P283" s="183">
        <f t="shared" si="1"/>
        <v>0</v>
      </c>
      <c r="Q283" s="183">
        <v>0.3409</v>
      </c>
      <c r="R283" s="183">
        <f t="shared" si="2"/>
        <v>0.6818</v>
      </c>
      <c r="S283" s="183">
        <v>0</v>
      </c>
      <c r="T283" s="184">
        <f t="shared" si="3"/>
        <v>0</v>
      </c>
      <c r="AR283" s="23" t="s">
        <v>84</v>
      </c>
      <c r="AT283" s="23" t="s">
        <v>130</v>
      </c>
      <c r="AU283" s="23" t="s">
        <v>78</v>
      </c>
      <c r="AY283" s="23" t="s">
        <v>127</v>
      </c>
      <c r="BE283" s="185">
        <f t="shared" si="4"/>
        <v>0</v>
      </c>
      <c r="BF283" s="185">
        <f t="shared" si="5"/>
        <v>0</v>
      </c>
      <c r="BG283" s="185">
        <f t="shared" si="6"/>
        <v>0</v>
      </c>
      <c r="BH283" s="185">
        <f t="shared" si="7"/>
        <v>0</v>
      </c>
      <c r="BI283" s="185">
        <f t="shared" si="8"/>
        <v>0</v>
      </c>
      <c r="BJ283" s="23" t="s">
        <v>74</v>
      </c>
      <c r="BK283" s="185">
        <f t="shared" si="9"/>
        <v>0</v>
      </c>
      <c r="BL283" s="23" t="s">
        <v>84</v>
      </c>
      <c r="BM283" s="23" t="s">
        <v>459</v>
      </c>
    </row>
    <row r="284" spans="2:65" s="1" customFormat="1" ht="22.5" customHeight="1">
      <c r="B284" s="173"/>
      <c r="C284" s="174" t="s">
        <v>460</v>
      </c>
      <c r="D284" s="174" t="s">
        <v>130</v>
      </c>
      <c r="E284" s="175" t="s">
        <v>461</v>
      </c>
      <c r="F284" s="176" t="s">
        <v>462</v>
      </c>
      <c r="G284" s="177" t="s">
        <v>349</v>
      </c>
      <c r="H284" s="178">
        <v>2</v>
      </c>
      <c r="I284" s="179"/>
      <c r="J284" s="180">
        <f t="shared" si="0"/>
        <v>0</v>
      </c>
      <c r="K284" s="176" t="s">
        <v>134</v>
      </c>
      <c r="L284" s="40"/>
      <c r="M284" s="181" t="s">
        <v>5</v>
      </c>
      <c r="N284" s="182" t="s">
        <v>40</v>
      </c>
      <c r="O284" s="41"/>
      <c r="P284" s="183">
        <f t="shared" si="1"/>
        <v>0</v>
      </c>
      <c r="Q284" s="183">
        <v>0.0117</v>
      </c>
      <c r="R284" s="183">
        <f t="shared" si="2"/>
        <v>0.0234</v>
      </c>
      <c r="S284" s="183">
        <v>0</v>
      </c>
      <c r="T284" s="184">
        <f t="shared" si="3"/>
        <v>0</v>
      </c>
      <c r="AR284" s="23" t="s">
        <v>84</v>
      </c>
      <c r="AT284" s="23" t="s">
        <v>130</v>
      </c>
      <c r="AU284" s="23" t="s">
        <v>78</v>
      </c>
      <c r="AY284" s="23" t="s">
        <v>127</v>
      </c>
      <c r="BE284" s="185">
        <f t="shared" si="4"/>
        <v>0</v>
      </c>
      <c r="BF284" s="185">
        <f t="shared" si="5"/>
        <v>0</v>
      </c>
      <c r="BG284" s="185">
        <f t="shared" si="6"/>
        <v>0</v>
      </c>
      <c r="BH284" s="185">
        <f t="shared" si="7"/>
        <v>0</v>
      </c>
      <c r="BI284" s="185">
        <f t="shared" si="8"/>
        <v>0</v>
      </c>
      <c r="BJ284" s="23" t="s">
        <v>74</v>
      </c>
      <c r="BK284" s="185">
        <f t="shared" si="9"/>
        <v>0</v>
      </c>
      <c r="BL284" s="23" t="s">
        <v>84</v>
      </c>
      <c r="BM284" s="23" t="s">
        <v>463</v>
      </c>
    </row>
    <row r="285" spans="2:65" s="1" customFormat="1" ht="22.5" customHeight="1">
      <c r="B285" s="173"/>
      <c r="C285" s="213" t="s">
        <v>464</v>
      </c>
      <c r="D285" s="213" t="s">
        <v>146</v>
      </c>
      <c r="E285" s="214" t="s">
        <v>465</v>
      </c>
      <c r="F285" s="215" t="s">
        <v>1098</v>
      </c>
      <c r="G285" s="216" t="s">
        <v>446</v>
      </c>
      <c r="H285" s="217">
        <v>2</v>
      </c>
      <c r="I285" s="218"/>
      <c r="J285" s="219">
        <f t="shared" si="0"/>
        <v>0</v>
      </c>
      <c r="K285" s="215" t="s">
        <v>134</v>
      </c>
      <c r="L285" s="220"/>
      <c r="M285" s="221" t="s">
        <v>5</v>
      </c>
      <c r="N285" s="222" t="s">
        <v>40</v>
      </c>
      <c r="O285" s="41"/>
      <c r="P285" s="183">
        <f t="shared" si="1"/>
        <v>0</v>
      </c>
      <c r="Q285" s="183">
        <v>0.5</v>
      </c>
      <c r="R285" s="183">
        <f t="shared" si="2"/>
        <v>1</v>
      </c>
      <c r="S285" s="183">
        <v>0</v>
      </c>
      <c r="T285" s="184">
        <f t="shared" si="3"/>
        <v>0</v>
      </c>
      <c r="AR285" s="23" t="s">
        <v>150</v>
      </c>
      <c r="AT285" s="23" t="s">
        <v>146</v>
      </c>
      <c r="AU285" s="23" t="s">
        <v>78</v>
      </c>
      <c r="AY285" s="23" t="s">
        <v>127</v>
      </c>
      <c r="BE285" s="185">
        <f t="shared" si="4"/>
        <v>0</v>
      </c>
      <c r="BF285" s="185">
        <f t="shared" si="5"/>
        <v>0</v>
      </c>
      <c r="BG285" s="185">
        <f t="shared" si="6"/>
        <v>0</v>
      </c>
      <c r="BH285" s="185">
        <f t="shared" si="7"/>
        <v>0</v>
      </c>
      <c r="BI285" s="185">
        <f t="shared" si="8"/>
        <v>0</v>
      </c>
      <c r="BJ285" s="23" t="s">
        <v>74</v>
      </c>
      <c r="BK285" s="185">
        <f t="shared" si="9"/>
        <v>0</v>
      </c>
      <c r="BL285" s="23" t="s">
        <v>84</v>
      </c>
      <c r="BM285" s="23" t="s">
        <v>466</v>
      </c>
    </row>
    <row r="286" spans="2:63" s="10" customFormat="1" ht="29.85" customHeight="1">
      <c r="B286" s="159"/>
      <c r="D286" s="170" t="s">
        <v>68</v>
      </c>
      <c r="E286" s="171" t="s">
        <v>173</v>
      </c>
      <c r="F286" s="171" t="s">
        <v>467</v>
      </c>
      <c r="I286" s="162"/>
      <c r="J286" s="172">
        <f>BK286</f>
        <v>0</v>
      </c>
      <c r="L286" s="159"/>
      <c r="M286" s="164"/>
      <c r="N286" s="165"/>
      <c r="O286" s="165"/>
      <c r="P286" s="166">
        <f>SUM(P287:P363)</f>
        <v>0</v>
      </c>
      <c r="Q286" s="165"/>
      <c r="R286" s="166">
        <f>SUM(R287:R363)</f>
        <v>66.44562</v>
      </c>
      <c r="S286" s="165"/>
      <c r="T286" s="167">
        <f>SUM(T287:T363)</f>
        <v>0.11099999999999999</v>
      </c>
      <c r="AR286" s="160" t="s">
        <v>74</v>
      </c>
      <c r="AT286" s="168" t="s">
        <v>68</v>
      </c>
      <c r="AU286" s="168" t="s">
        <v>74</v>
      </c>
      <c r="AY286" s="160" t="s">
        <v>127</v>
      </c>
      <c r="BK286" s="169">
        <f>SUM(BK287:BK363)</f>
        <v>0</v>
      </c>
    </row>
    <row r="287" spans="2:65" s="1" customFormat="1" ht="22.5" customHeight="1">
      <c r="B287" s="173"/>
      <c r="C287" s="174" t="s">
        <v>468</v>
      </c>
      <c r="D287" s="174" t="s">
        <v>130</v>
      </c>
      <c r="E287" s="175" t="s">
        <v>469</v>
      </c>
      <c r="F287" s="176" t="s">
        <v>470</v>
      </c>
      <c r="G287" s="177" t="s">
        <v>190</v>
      </c>
      <c r="H287" s="178">
        <v>9</v>
      </c>
      <c r="I287" s="179"/>
      <c r="J287" s="180">
        <f>ROUND(I287*H287,2)</f>
        <v>0</v>
      </c>
      <c r="K287" s="176" t="s">
        <v>134</v>
      </c>
      <c r="L287" s="40"/>
      <c r="M287" s="181" t="s">
        <v>5</v>
      </c>
      <c r="N287" s="182" t="s">
        <v>40</v>
      </c>
      <c r="O287" s="41"/>
      <c r="P287" s="183">
        <f>O287*H287</f>
        <v>0</v>
      </c>
      <c r="Q287" s="183">
        <v>0.00084</v>
      </c>
      <c r="R287" s="183">
        <f>Q287*H287</f>
        <v>0.007560000000000001</v>
      </c>
      <c r="S287" s="183">
        <v>0</v>
      </c>
      <c r="T287" s="184">
        <f>S287*H287</f>
        <v>0</v>
      </c>
      <c r="AR287" s="23" t="s">
        <v>84</v>
      </c>
      <c r="AT287" s="23" t="s">
        <v>130</v>
      </c>
      <c r="AU287" s="23" t="s">
        <v>78</v>
      </c>
      <c r="AY287" s="23" t="s">
        <v>127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23" t="s">
        <v>74</v>
      </c>
      <c r="BK287" s="185">
        <f>ROUND(I287*H287,2)</f>
        <v>0</v>
      </c>
      <c r="BL287" s="23" t="s">
        <v>84</v>
      </c>
      <c r="BM287" s="23" t="s">
        <v>471</v>
      </c>
    </row>
    <row r="288" spans="2:51" s="11" customFormat="1" ht="13.5">
      <c r="B288" s="186"/>
      <c r="D288" s="187" t="s">
        <v>136</v>
      </c>
      <c r="E288" s="188" t="s">
        <v>5</v>
      </c>
      <c r="F288" s="189" t="s">
        <v>345</v>
      </c>
      <c r="H288" s="190" t="s">
        <v>5</v>
      </c>
      <c r="I288" s="191"/>
      <c r="L288" s="186"/>
      <c r="M288" s="192"/>
      <c r="N288" s="193"/>
      <c r="O288" s="193"/>
      <c r="P288" s="193"/>
      <c r="Q288" s="193"/>
      <c r="R288" s="193"/>
      <c r="S288" s="193"/>
      <c r="T288" s="194"/>
      <c r="AT288" s="190" t="s">
        <v>136</v>
      </c>
      <c r="AU288" s="190" t="s">
        <v>78</v>
      </c>
      <c r="AV288" s="11" t="s">
        <v>74</v>
      </c>
      <c r="AW288" s="11" t="s">
        <v>33</v>
      </c>
      <c r="AX288" s="11" t="s">
        <v>69</v>
      </c>
      <c r="AY288" s="190" t="s">
        <v>127</v>
      </c>
    </row>
    <row r="289" spans="2:51" s="12" customFormat="1" ht="13.5">
      <c r="B289" s="195"/>
      <c r="D289" s="187" t="s">
        <v>136</v>
      </c>
      <c r="E289" s="196" t="s">
        <v>5</v>
      </c>
      <c r="F289" s="197" t="s">
        <v>346</v>
      </c>
      <c r="H289" s="198">
        <v>9</v>
      </c>
      <c r="I289" s="199"/>
      <c r="L289" s="195"/>
      <c r="M289" s="200"/>
      <c r="N289" s="201"/>
      <c r="O289" s="201"/>
      <c r="P289" s="201"/>
      <c r="Q289" s="201"/>
      <c r="R289" s="201"/>
      <c r="S289" s="201"/>
      <c r="T289" s="202"/>
      <c r="AT289" s="196" t="s">
        <v>136</v>
      </c>
      <c r="AU289" s="196" t="s">
        <v>78</v>
      </c>
      <c r="AV289" s="12" t="s">
        <v>78</v>
      </c>
      <c r="AW289" s="12" t="s">
        <v>33</v>
      </c>
      <c r="AX289" s="12" t="s">
        <v>69</v>
      </c>
      <c r="AY289" s="196" t="s">
        <v>127</v>
      </c>
    </row>
    <row r="290" spans="2:51" s="13" customFormat="1" ht="13.5">
      <c r="B290" s="203"/>
      <c r="D290" s="204" t="s">
        <v>136</v>
      </c>
      <c r="E290" s="205" t="s">
        <v>5</v>
      </c>
      <c r="F290" s="206" t="s">
        <v>139</v>
      </c>
      <c r="H290" s="207">
        <v>9</v>
      </c>
      <c r="I290" s="208"/>
      <c r="L290" s="203"/>
      <c r="M290" s="209"/>
      <c r="N290" s="210"/>
      <c r="O290" s="210"/>
      <c r="P290" s="210"/>
      <c r="Q290" s="210"/>
      <c r="R290" s="210"/>
      <c r="S290" s="210"/>
      <c r="T290" s="211"/>
      <c r="AT290" s="212" t="s">
        <v>136</v>
      </c>
      <c r="AU290" s="212" t="s">
        <v>78</v>
      </c>
      <c r="AV290" s="13" t="s">
        <v>84</v>
      </c>
      <c r="AW290" s="13" t="s">
        <v>33</v>
      </c>
      <c r="AX290" s="13" t="s">
        <v>74</v>
      </c>
      <c r="AY290" s="212" t="s">
        <v>127</v>
      </c>
    </row>
    <row r="291" spans="2:65" s="1" customFormat="1" ht="31.5" customHeight="1">
      <c r="B291" s="173"/>
      <c r="C291" s="174" t="s">
        <v>472</v>
      </c>
      <c r="D291" s="174" t="s">
        <v>130</v>
      </c>
      <c r="E291" s="175" t="s">
        <v>473</v>
      </c>
      <c r="F291" s="176" t="s">
        <v>474</v>
      </c>
      <c r="G291" s="177" t="s">
        <v>349</v>
      </c>
      <c r="H291" s="178">
        <v>3</v>
      </c>
      <c r="I291" s="179"/>
      <c r="J291" s="180">
        <f>ROUND(I291*H291,2)</f>
        <v>0</v>
      </c>
      <c r="K291" s="176" t="s">
        <v>134</v>
      </c>
      <c r="L291" s="40"/>
      <c r="M291" s="181" t="s">
        <v>5</v>
      </c>
      <c r="N291" s="182" t="s">
        <v>40</v>
      </c>
      <c r="O291" s="41"/>
      <c r="P291" s="183">
        <f>O291*H291</f>
        <v>0</v>
      </c>
      <c r="Q291" s="183">
        <v>0.0007</v>
      </c>
      <c r="R291" s="183">
        <f>Q291*H291</f>
        <v>0.0021</v>
      </c>
      <c r="S291" s="183">
        <v>0</v>
      </c>
      <c r="T291" s="184">
        <f>S291*H291</f>
        <v>0</v>
      </c>
      <c r="AR291" s="23" t="s">
        <v>84</v>
      </c>
      <c r="AT291" s="23" t="s">
        <v>130</v>
      </c>
      <c r="AU291" s="23" t="s">
        <v>78</v>
      </c>
      <c r="AY291" s="23" t="s">
        <v>127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23" t="s">
        <v>74</v>
      </c>
      <c r="BK291" s="185">
        <f>ROUND(I291*H291,2)</f>
        <v>0</v>
      </c>
      <c r="BL291" s="23" t="s">
        <v>84</v>
      </c>
      <c r="BM291" s="23" t="s">
        <v>475</v>
      </c>
    </row>
    <row r="292" spans="2:51" s="11" customFormat="1" ht="13.5">
      <c r="B292" s="186"/>
      <c r="D292" s="187" t="s">
        <v>136</v>
      </c>
      <c r="E292" s="188" t="s">
        <v>5</v>
      </c>
      <c r="F292" s="189" t="s">
        <v>345</v>
      </c>
      <c r="H292" s="190" t="s">
        <v>5</v>
      </c>
      <c r="I292" s="191"/>
      <c r="L292" s="186"/>
      <c r="M292" s="192"/>
      <c r="N292" s="193"/>
      <c r="O292" s="193"/>
      <c r="P292" s="193"/>
      <c r="Q292" s="193"/>
      <c r="R292" s="193"/>
      <c r="S292" s="193"/>
      <c r="T292" s="194"/>
      <c r="AT292" s="190" t="s">
        <v>136</v>
      </c>
      <c r="AU292" s="190" t="s">
        <v>78</v>
      </c>
      <c r="AV292" s="11" t="s">
        <v>74</v>
      </c>
      <c r="AW292" s="11" t="s">
        <v>33</v>
      </c>
      <c r="AX292" s="11" t="s">
        <v>69</v>
      </c>
      <c r="AY292" s="190" t="s">
        <v>127</v>
      </c>
    </row>
    <row r="293" spans="2:51" s="11" customFormat="1" ht="13.5">
      <c r="B293" s="186"/>
      <c r="D293" s="187" t="s">
        <v>136</v>
      </c>
      <c r="E293" s="188" t="s">
        <v>5</v>
      </c>
      <c r="F293" s="189" t="s">
        <v>476</v>
      </c>
      <c r="H293" s="190" t="s">
        <v>5</v>
      </c>
      <c r="I293" s="191"/>
      <c r="L293" s="186"/>
      <c r="M293" s="192"/>
      <c r="N293" s="193"/>
      <c r="O293" s="193"/>
      <c r="P293" s="193"/>
      <c r="Q293" s="193"/>
      <c r="R293" s="193"/>
      <c r="S293" s="193"/>
      <c r="T293" s="194"/>
      <c r="AT293" s="190" t="s">
        <v>136</v>
      </c>
      <c r="AU293" s="190" t="s">
        <v>78</v>
      </c>
      <c r="AV293" s="11" t="s">
        <v>74</v>
      </c>
      <c r="AW293" s="11" t="s">
        <v>33</v>
      </c>
      <c r="AX293" s="11" t="s">
        <v>69</v>
      </c>
      <c r="AY293" s="190" t="s">
        <v>127</v>
      </c>
    </row>
    <row r="294" spans="2:51" s="12" customFormat="1" ht="13.5">
      <c r="B294" s="195"/>
      <c r="D294" s="187" t="s">
        <v>136</v>
      </c>
      <c r="E294" s="196" t="s">
        <v>5</v>
      </c>
      <c r="F294" s="197" t="s">
        <v>78</v>
      </c>
      <c r="H294" s="198">
        <v>2</v>
      </c>
      <c r="I294" s="199"/>
      <c r="L294" s="195"/>
      <c r="M294" s="200"/>
      <c r="N294" s="201"/>
      <c r="O294" s="201"/>
      <c r="P294" s="201"/>
      <c r="Q294" s="201"/>
      <c r="R294" s="201"/>
      <c r="S294" s="201"/>
      <c r="T294" s="202"/>
      <c r="AT294" s="196" t="s">
        <v>136</v>
      </c>
      <c r="AU294" s="196" t="s">
        <v>78</v>
      </c>
      <c r="AV294" s="12" t="s">
        <v>78</v>
      </c>
      <c r="AW294" s="12" t="s">
        <v>33</v>
      </c>
      <c r="AX294" s="12" t="s">
        <v>69</v>
      </c>
      <c r="AY294" s="196" t="s">
        <v>127</v>
      </c>
    </row>
    <row r="295" spans="2:51" s="11" customFormat="1" ht="13.5">
      <c r="B295" s="186"/>
      <c r="D295" s="187" t="s">
        <v>136</v>
      </c>
      <c r="E295" s="188" t="s">
        <v>5</v>
      </c>
      <c r="F295" s="189" t="s">
        <v>477</v>
      </c>
      <c r="H295" s="190" t="s">
        <v>5</v>
      </c>
      <c r="I295" s="191"/>
      <c r="L295" s="186"/>
      <c r="M295" s="192"/>
      <c r="N295" s="193"/>
      <c r="O295" s="193"/>
      <c r="P295" s="193"/>
      <c r="Q295" s="193"/>
      <c r="R295" s="193"/>
      <c r="S295" s="193"/>
      <c r="T295" s="194"/>
      <c r="AT295" s="190" t="s">
        <v>136</v>
      </c>
      <c r="AU295" s="190" t="s">
        <v>78</v>
      </c>
      <c r="AV295" s="11" t="s">
        <v>74</v>
      </c>
      <c r="AW295" s="11" t="s">
        <v>33</v>
      </c>
      <c r="AX295" s="11" t="s">
        <v>69</v>
      </c>
      <c r="AY295" s="190" t="s">
        <v>127</v>
      </c>
    </row>
    <row r="296" spans="2:51" s="12" customFormat="1" ht="13.5">
      <c r="B296" s="195"/>
      <c r="D296" s="187" t="s">
        <v>136</v>
      </c>
      <c r="E296" s="196" t="s">
        <v>5</v>
      </c>
      <c r="F296" s="197" t="s">
        <v>74</v>
      </c>
      <c r="H296" s="198">
        <v>1</v>
      </c>
      <c r="I296" s="199"/>
      <c r="L296" s="195"/>
      <c r="M296" s="200"/>
      <c r="N296" s="201"/>
      <c r="O296" s="201"/>
      <c r="P296" s="201"/>
      <c r="Q296" s="201"/>
      <c r="R296" s="201"/>
      <c r="S296" s="201"/>
      <c r="T296" s="202"/>
      <c r="AT296" s="196" t="s">
        <v>136</v>
      </c>
      <c r="AU296" s="196" t="s">
        <v>78</v>
      </c>
      <c r="AV296" s="12" t="s">
        <v>78</v>
      </c>
      <c r="AW296" s="12" t="s">
        <v>33</v>
      </c>
      <c r="AX296" s="12" t="s">
        <v>69</v>
      </c>
      <c r="AY296" s="196" t="s">
        <v>127</v>
      </c>
    </row>
    <row r="297" spans="2:51" s="13" customFormat="1" ht="13.5">
      <c r="B297" s="203"/>
      <c r="D297" s="204" t="s">
        <v>136</v>
      </c>
      <c r="E297" s="205" t="s">
        <v>5</v>
      </c>
      <c r="F297" s="206" t="s">
        <v>139</v>
      </c>
      <c r="H297" s="207">
        <v>3</v>
      </c>
      <c r="I297" s="208"/>
      <c r="L297" s="203"/>
      <c r="M297" s="209"/>
      <c r="N297" s="210"/>
      <c r="O297" s="210"/>
      <c r="P297" s="210"/>
      <c r="Q297" s="210"/>
      <c r="R297" s="210"/>
      <c r="S297" s="210"/>
      <c r="T297" s="211"/>
      <c r="AT297" s="212" t="s">
        <v>136</v>
      </c>
      <c r="AU297" s="212" t="s">
        <v>78</v>
      </c>
      <c r="AV297" s="13" t="s">
        <v>84</v>
      </c>
      <c r="AW297" s="13" t="s">
        <v>33</v>
      </c>
      <c r="AX297" s="13" t="s">
        <v>74</v>
      </c>
      <c r="AY297" s="212" t="s">
        <v>127</v>
      </c>
    </row>
    <row r="298" spans="2:65" s="1" customFormat="1" ht="22.5" customHeight="1">
      <c r="B298" s="173"/>
      <c r="C298" s="213" t="s">
        <v>478</v>
      </c>
      <c r="D298" s="213" t="s">
        <v>146</v>
      </c>
      <c r="E298" s="214" t="s">
        <v>479</v>
      </c>
      <c r="F298" s="215" t="s">
        <v>480</v>
      </c>
      <c r="G298" s="216" t="s">
        <v>349</v>
      </c>
      <c r="H298" s="217">
        <v>2</v>
      </c>
      <c r="I298" s="218"/>
      <c r="J298" s="219">
        <f>ROUND(I298*H298,2)</f>
        <v>0</v>
      </c>
      <c r="K298" s="215" t="s">
        <v>134</v>
      </c>
      <c r="L298" s="220"/>
      <c r="M298" s="221" t="s">
        <v>5</v>
      </c>
      <c r="N298" s="222" t="s">
        <v>40</v>
      </c>
      <c r="O298" s="41"/>
      <c r="P298" s="183">
        <f>O298*H298</f>
        <v>0</v>
      </c>
      <c r="Q298" s="183">
        <v>0.0031</v>
      </c>
      <c r="R298" s="183">
        <f>Q298*H298</f>
        <v>0.0062</v>
      </c>
      <c r="S298" s="183">
        <v>0</v>
      </c>
      <c r="T298" s="184">
        <f>S298*H298</f>
        <v>0</v>
      </c>
      <c r="AR298" s="23" t="s">
        <v>150</v>
      </c>
      <c r="AT298" s="23" t="s">
        <v>146</v>
      </c>
      <c r="AU298" s="23" t="s">
        <v>78</v>
      </c>
      <c r="AY298" s="23" t="s">
        <v>127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23" t="s">
        <v>74</v>
      </c>
      <c r="BK298" s="185">
        <f>ROUND(I298*H298,2)</f>
        <v>0</v>
      </c>
      <c r="BL298" s="23" t="s">
        <v>84</v>
      </c>
      <c r="BM298" s="23" t="s">
        <v>481</v>
      </c>
    </row>
    <row r="299" spans="2:51" s="11" customFormat="1" ht="13.5">
      <c r="B299" s="186"/>
      <c r="D299" s="187" t="s">
        <v>136</v>
      </c>
      <c r="E299" s="188" t="s">
        <v>5</v>
      </c>
      <c r="F299" s="189" t="s">
        <v>476</v>
      </c>
      <c r="H299" s="190" t="s">
        <v>5</v>
      </c>
      <c r="I299" s="191"/>
      <c r="L299" s="186"/>
      <c r="M299" s="192"/>
      <c r="N299" s="193"/>
      <c r="O299" s="193"/>
      <c r="P299" s="193"/>
      <c r="Q299" s="193"/>
      <c r="R299" s="193"/>
      <c r="S299" s="193"/>
      <c r="T299" s="194"/>
      <c r="AT299" s="190" t="s">
        <v>136</v>
      </c>
      <c r="AU299" s="190" t="s">
        <v>78</v>
      </c>
      <c r="AV299" s="11" t="s">
        <v>74</v>
      </c>
      <c r="AW299" s="11" t="s">
        <v>33</v>
      </c>
      <c r="AX299" s="11" t="s">
        <v>69</v>
      </c>
      <c r="AY299" s="190" t="s">
        <v>127</v>
      </c>
    </row>
    <row r="300" spans="2:51" s="12" customFormat="1" ht="13.5">
      <c r="B300" s="195"/>
      <c r="D300" s="187" t="s">
        <v>136</v>
      </c>
      <c r="E300" s="196" t="s">
        <v>5</v>
      </c>
      <c r="F300" s="197" t="s">
        <v>78</v>
      </c>
      <c r="H300" s="198">
        <v>2</v>
      </c>
      <c r="I300" s="199"/>
      <c r="L300" s="195"/>
      <c r="M300" s="200"/>
      <c r="N300" s="201"/>
      <c r="O300" s="201"/>
      <c r="P300" s="201"/>
      <c r="Q300" s="201"/>
      <c r="R300" s="201"/>
      <c r="S300" s="201"/>
      <c r="T300" s="202"/>
      <c r="AT300" s="196" t="s">
        <v>136</v>
      </c>
      <c r="AU300" s="196" t="s">
        <v>78</v>
      </c>
      <c r="AV300" s="12" t="s">
        <v>78</v>
      </c>
      <c r="AW300" s="12" t="s">
        <v>33</v>
      </c>
      <c r="AX300" s="12" t="s">
        <v>69</v>
      </c>
      <c r="AY300" s="196" t="s">
        <v>127</v>
      </c>
    </row>
    <row r="301" spans="2:51" s="13" customFormat="1" ht="13.5">
      <c r="B301" s="203"/>
      <c r="D301" s="204" t="s">
        <v>136</v>
      </c>
      <c r="E301" s="205" t="s">
        <v>5</v>
      </c>
      <c r="F301" s="206" t="s">
        <v>139</v>
      </c>
      <c r="H301" s="207">
        <v>2</v>
      </c>
      <c r="I301" s="208"/>
      <c r="L301" s="203"/>
      <c r="M301" s="209"/>
      <c r="N301" s="210"/>
      <c r="O301" s="210"/>
      <c r="P301" s="210"/>
      <c r="Q301" s="210"/>
      <c r="R301" s="210"/>
      <c r="S301" s="210"/>
      <c r="T301" s="211"/>
      <c r="AT301" s="212" t="s">
        <v>136</v>
      </c>
      <c r="AU301" s="212" t="s">
        <v>78</v>
      </c>
      <c r="AV301" s="13" t="s">
        <v>84</v>
      </c>
      <c r="AW301" s="13" t="s">
        <v>33</v>
      </c>
      <c r="AX301" s="13" t="s">
        <v>74</v>
      </c>
      <c r="AY301" s="212" t="s">
        <v>127</v>
      </c>
    </row>
    <row r="302" spans="2:65" s="1" customFormat="1" ht="22.5" customHeight="1">
      <c r="B302" s="173"/>
      <c r="C302" s="213" t="s">
        <v>482</v>
      </c>
      <c r="D302" s="213" t="s">
        <v>146</v>
      </c>
      <c r="E302" s="214" t="s">
        <v>483</v>
      </c>
      <c r="F302" s="215" t="s">
        <v>484</v>
      </c>
      <c r="G302" s="216" t="s">
        <v>446</v>
      </c>
      <c r="H302" s="217">
        <v>1</v>
      </c>
      <c r="I302" s="218"/>
      <c r="J302" s="219">
        <f aca="true" t="shared" si="10" ref="J302:J308">ROUND(I302*H302,2)</f>
        <v>0</v>
      </c>
      <c r="K302" s="215" t="s">
        <v>134</v>
      </c>
      <c r="L302" s="220"/>
      <c r="M302" s="221" t="s">
        <v>5</v>
      </c>
      <c r="N302" s="222" t="s">
        <v>40</v>
      </c>
      <c r="O302" s="41"/>
      <c r="P302" s="183">
        <f aca="true" t="shared" si="11" ref="P302:P308">O302*H302</f>
        <v>0</v>
      </c>
      <c r="Q302" s="183">
        <v>0.0025</v>
      </c>
      <c r="R302" s="183">
        <f aca="true" t="shared" si="12" ref="R302:R308">Q302*H302</f>
        <v>0.0025</v>
      </c>
      <c r="S302" s="183">
        <v>0</v>
      </c>
      <c r="T302" s="184">
        <f aca="true" t="shared" si="13" ref="T302:T308">S302*H302</f>
        <v>0</v>
      </c>
      <c r="AR302" s="23" t="s">
        <v>150</v>
      </c>
      <c r="AT302" s="23" t="s">
        <v>146</v>
      </c>
      <c r="AU302" s="23" t="s">
        <v>78</v>
      </c>
      <c r="AY302" s="23" t="s">
        <v>127</v>
      </c>
      <c r="BE302" s="185">
        <f aca="true" t="shared" si="14" ref="BE302:BE308">IF(N302="základní",J302,0)</f>
        <v>0</v>
      </c>
      <c r="BF302" s="185">
        <f aca="true" t="shared" si="15" ref="BF302:BF308">IF(N302="snížená",J302,0)</f>
        <v>0</v>
      </c>
      <c r="BG302" s="185">
        <f aca="true" t="shared" si="16" ref="BG302:BG308">IF(N302="zákl. přenesená",J302,0)</f>
        <v>0</v>
      </c>
      <c r="BH302" s="185">
        <f aca="true" t="shared" si="17" ref="BH302:BH308">IF(N302="sníž. přenesená",J302,0)</f>
        <v>0</v>
      </c>
      <c r="BI302" s="185">
        <f aca="true" t="shared" si="18" ref="BI302:BI308">IF(N302="nulová",J302,0)</f>
        <v>0</v>
      </c>
      <c r="BJ302" s="23" t="s">
        <v>74</v>
      </c>
      <c r="BK302" s="185">
        <f aca="true" t="shared" si="19" ref="BK302:BK308">ROUND(I302*H302,2)</f>
        <v>0</v>
      </c>
      <c r="BL302" s="23" t="s">
        <v>84</v>
      </c>
      <c r="BM302" s="23" t="s">
        <v>485</v>
      </c>
    </row>
    <row r="303" spans="2:65" s="1" customFormat="1" ht="22.5" customHeight="1">
      <c r="B303" s="173"/>
      <c r="C303" s="174" t="s">
        <v>486</v>
      </c>
      <c r="D303" s="174" t="s">
        <v>130</v>
      </c>
      <c r="E303" s="175" t="s">
        <v>487</v>
      </c>
      <c r="F303" s="176" t="s">
        <v>488</v>
      </c>
      <c r="G303" s="177" t="s">
        <v>349</v>
      </c>
      <c r="H303" s="178">
        <v>3</v>
      </c>
      <c r="I303" s="179"/>
      <c r="J303" s="180">
        <f t="shared" si="10"/>
        <v>0</v>
      </c>
      <c r="K303" s="176" t="s">
        <v>134</v>
      </c>
      <c r="L303" s="40"/>
      <c r="M303" s="181" t="s">
        <v>5</v>
      </c>
      <c r="N303" s="182" t="s">
        <v>40</v>
      </c>
      <c r="O303" s="41"/>
      <c r="P303" s="183">
        <f t="shared" si="11"/>
        <v>0</v>
      </c>
      <c r="Q303" s="183">
        <v>0.11241</v>
      </c>
      <c r="R303" s="183">
        <f t="shared" si="12"/>
        <v>0.33723</v>
      </c>
      <c r="S303" s="183">
        <v>0</v>
      </c>
      <c r="T303" s="184">
        <f t="shared" si="13"/>
        <v>0</v>
      </c>
      <c r="AR303" s="23" t="s">
        <v>84</v>
      </c>
      <c r="AT303" s="23" t="s">
        <v>130</v>
      </c>
      <c r="AU303" s="23" t="s">
        <v>78</v>
      </c>
      <c r="AY303" s="23" t="s">
        <v>127</v>
      </c>
      <c r="BE303" s="185">
        <f t="shared" si="14"/>
        <v>0</v>
      </c>
      <c r="BF303" s="185">
        <f t="shared" si="15"/>
        <v>0</v>
      </c>
      <c r="BG303" s="185">
        <f t="shared" si="16"/>
        <v>0</v>
      </c>
      <c r="BH303" s="185">
        <f t="shared" si="17"/>
        <v>0</v>
      </c>
      <c r="BI303" s="185">
        <f t="shared" si="18"/>
        <v>0</v>
      </c>
      <c r="BJ303" s="23" t="s">
        <v>74</v>
      </c>
      <c r="BK303" s="185">
        <f t="shared" si="19"/>
        <v>0</v>
      </c>
      <c r="BL303" s="23" t="s">
        <v>84</v>
      </c>
      <c r="BM303" s="23" t="s">
        <v>489</v>
      </c>
    </row>
    <row r="304" spans="2:65" s="1" customFormat="1" ht="22.5" customHeight="1">
      <c r="B304" s="173"/>
      <c r="C304" s="213" t="s">
        <v>490</v>
      </c>
      <c r="D304" s="213" t="s">
        <v>146</v>
      </c>
      <c r="E304" s="214" t="s">
        <v>491</v>
      </c>
      <c r="F304" s="215" t="s">
        <v>492</v>
      </c>
      <c r="G304" s="216" t="s">
        <v>349</v>
      </c>
      <c r="H304" s="217">
        <v>3</v>
      </c>
      <c r="I304" s="218"/>
      <c r="J304" s="219">
        <f t="shared" si="10"/>
        <v>0</v>
      </c>
      <c r="K304" s="215" t="s">
        <v>134</v>
      </c>
      <c r="L304" s="220"/>
      <c r="M304" s="221" t="s">
        <v>5</v>
      </c>
      <c r="N304" s="222" t="s">
        <v>40</v>
      </c>
      <c r="O304" s="41"/>
      <c r="P304" s="183">
        <f t="shared" si="11"/>
        <v>0</v>
      </c>
      <c r="Q304" s="183">
        <v>0.0061</v>
      </c>
      <c r="R304" s="183">
        <f t="shared" si="12"/>
        <v>0.0183</v>
      </c>
      <c r="S304" s="183">
        <v>0</v>
      </c>
      <c r="T304" s="184">
        <f t="shared" si="13"/>
        <v>0</v>
      </c>
      <c r="AR304" s="23" t="s">
        <v>150</v>
      </c>
      <c r="AT304" s="23" t="s">
        <v>146</v>
      </c>
      <c r="AU304" s="23" t="s">
        <v>78</v>
      </c>
      <c r="AY304" s="23" t="s">
        <v>127</v>
      </c>
      <c r="BE304" s="185">
        <f t="shared" si="14"/>
        <v>0</v>
      </c>
      <c r="BF304" s="185">
        <f t="shared" si="15"/>
        <v>0</v>
      </c>
      <c r="BG304" s="185">
        <f t="shared" si="16"/>
        <v>0</v>
      </c>
      <c r="BH304" s="185">
        <f t="shared" si="17"/>
        <v>0</v>
      </c>
      <c r="BI304" s="185">
        <f t="shared" si="18"/>
        <v>0</v>
      </c>
      <c r="BJ304" s="23" t="s">
        <v>74</v>
      </c>
      <c r="BK304" s="185">
        <f t="shared" si="19"/>
        <v>0</v>
      </c>
      <c r="BL304" s="23" t="s">
        <v>84</v>
      </c>
      <c r="BM304" s="23" t="s">
        <v>493</v>
      </c>
    </row>
    <row r="305" spans="2:65" s="1" customFormat="1" ht="22.5" customHeight="1">
      <c r="B305" s="173"/>
      <c r="C305" s="213" t="s">
        <v>494</v>
      </c>
      <c r="D305" s="213" t="s">
        <v>146</v>
      </c>
      <c r="E305" s="214" t="s">
        <v>495</v>
      </c>
      <c r="F305" s="215" t="s">
        <v>496</v>
      </c>
      <c r="G305" s="216" t="s">
        <v>349</v>
      </c>
      <c r="H305" s="217">
        <v>3</v>
      </c>
      <c r="I305" s="218"/>
      <c r="J305" s="219">
        <f t="shared" si="10"/>
        <v>0</v>
      </c>
      <c r="K305" s="215" t="s">
        <v>134</v>
      </c>
      <c r="L305" s="220"/>
      <c r="M305" s="221" t="s">
        <v>5</v>
      </c>
      <c r="N305" s="222" t="s">
        <v>40</v>
      </c>
      <c r="O305" s="41"/>
      <c r="P305" s="183">
        <f t="shared" si="11"/>
        <v>0</v>
      </c>
      <c r="Q305" s="183">
        <v>0.003</v>
      </c>
      <c r="R305" s="183">
        <f t="shared" si="12"/>
        <v>0.009000000000000001</v>
      </c>
      <c r="S305" s="183">
        <v>0</v>
      </c>
      <c r="T305" s="184">
        <f t="shared" si="13"/>
        <v>0</v>
      </c>
      <c r="AR305" s="23" t="s">
        <v>150</v>
      </c>
      <c r="AT305" s="23" t="s">
        <v>146</v>
      </c>
      <c r="AU305" s="23" t="s">
        <v>78</v>
      </c>
      <c r="AY305" s="23" t="s">
        <v>127</v>
      </c>
      <c r="BE305" s="185">
        <f t="shared" si="14"/>
        <v>0</v>
      </c>
      <c r="BF305" s="185">
        <f t="shared" si="15"/>
        <v>0</v>
      </c>
      <c r="BG305" s="185">
        <f t="shared" si="16"/>
        <v>0</v>
      </c>
      <c r="BH305" s="185">
        <f t="shared" si="17"/>
        <v>0</v>
      </c>
      <c r="BI305" s="185">
        <f t="shared" si="18"/>
        <v>0</v>
      </c>
      <c r="BJ305" s="23" t="s">
        <v>74</v>
      </c>
      <c r="BK305" s="185">
        <f t="shared" si="19"/>
        <v>0</v>
      </c>
      <c r="BL305" s="23" t="s">
        <v>84</v>
      </c>
      <c r="BM305" s="23" t="s">
        <v>497</v>
      </c>
    </row>
    <row r="306" spans="2:65" s="1" customFormat="1" ht="22.5" customHeight="1">
      <c r="B306" s="173"/>
      <c r="C306" s="213" t="s">
        <v>498</v>
      </c>
      <c r="D306" s="213" t="s">
        <v>146</v>
      </c>
      <c r="E306" s="214" t="s">
        <v>499</v>
      </c>
      <c r="F306" s="215" t="s">
        <v>500</v>
      </c>
      <c r="G306" s="216" t="s">
        <v>349</v>
      </c>
      <c r="H306" s="217">
        <v>3</v>
      </c>
      <c r="I306" s="218"/>
      <c r="J306" s="219">
        <f t="shared" si="10"/>
        <v>0</v>
      </c>
      <c r="K306" s="215" t="s">
        <v>134</v>
      </c>
      <c r="L306" s="220"/>
      <c r="M306" s="221" t="s">
        <v>5</v>
      </c>
      <c r="N306" s="222" t="s">
        <v>40</v>
      </c>
      <c r="O306" s="41"/>
      <c r="P306" s="183">
        <f t="shared" si="11"/>
        <v>0</v>
      </c>
      <c r="Q306" s="183">
        <v>0.0001</v>
      </c>
      <c r="R306" s="183">
        <f t="shared" si="12"/>
        <v>0.00030000000000000003</v>
      </c>
      <c r="S306" s="183">
        <v>0</v>
      </c>
      <c r="T306" s="184">
        <f t="shared" si="13"/>
        <v>0</v>
      </c>
      <c r="AR306" s="23" t="s">
        <v>150</v>
      </c>
      <c r="AT306" s="23" t="s">
        <v>146</v>
      </c>
      <c r="AU306" s="23" t="s">
        <v>78</v>
      </c>
      <c r="AY306" s="23" t="s">
        <v>127</v>
      </c>
      <c r="BE306" s="185">
        <f t="shared" si="14"/>
        <v>0</v>
      </c>
      <c r="BF306" s="185">
        <f t="shared" si="15"/>
        <v>0</v>
      </c>
      <c r="BG306" s="185">
        <f t="shared" si="16"/>
        <v>0</v>
      </c>
      <c r="BH306" s="185">
        <f t="shared" si="17"/>
        <v>0</v>
      </c>
      <c r="BI306" s="185">
        <f t="shared" si="18"/>
        <v>0</v>
      </c>
      <c r="BJ306" s="23" t="s">
        <v>74</v>
      </c>
      <c r="BK306" s="185">
        <f t="shared" si="19"/>
        <v>0</v>
      </c>
      <c r="BL306" s="23" t="s">
        <v>84</v>
      </c>
      <c r="BM306" s="23" t="s">
        <v>501</v>
      </c>
    </row>
    <row r="307" spans="2:65" s="1" customFormat="1" ht="22.5" customHeight="1">
      <c r="B307" s="173"/>
      <c r="C307" s="213" t="s">
        <v>502</v>
      </c>
      <c r="D307" s="213" t="s">
        <v>146</v>
      </c>
      <c r="E307" s="214" t="s">
        <v>503</v>
      </c>
      <c r="F307" s="215" t="s">
        <v>504</v>
      </c>
      <c r="G307" s="216" t="s">
        <v>349</v>
      </c>
      <c r="H307" s="217">
        <v>6</v>
      </c>
      <c r="I307" s="218"/>
      <c r="J307" s="219">
        <f t="shared" si="10"/>
        <v>0</v>
      </c>
      <c r="K307" s="215" t="s">
        <v>134</v>
      </c>
      <c r="L307" s="220"/>
      <c r="M307" s="221" t="s">
        <v>5</v>
      </c>
      <c r="N307" s="222" t="s">
        <v>40</v>
      </c>
      <c r="O307" s="41"/>
      <c r="P307" s="183">
        <f t="shared" si="11"/>
        <v>0</v>
      </c>
      <c r="Q307" s="183">
        <v>0.00035</v>
      </c>
      <c r="R307" s="183">
        <f t="shared" si="12"/>
        <v>0.0021</v>
      </c>
      <c r="S307" s="183">
        <v>0</v>
      </c>
      <c r="T307" s="184">
        <f t="shared" si="13"/>
        <v>0</v>
      </c>
      <c r="AR307" s="23" t="s">
        <v>150</v>
      </c>
      <c r="AT307" s="23" t="s">
        <v>146</v>
      </c>
      <c r="AU307" s="23" t="s">
        <v>78</v>
      </c>
      <c r="AY307" s="23" t="s">
        <v>127</v>
      </c>
      <c r="BE307" s="185">
        <f t="shared" si="14"/>
        <v>0</v>
      </c>
      <c r="BF307" s="185">
        <f t="shared" si="15"/>
        <v>0</v>
      </c>
      <c r="BG307" s="185">
        <f t="shared" si="16"/>
        <v>0</v>
      </c>
      <c r="BH307" s="185">
        <f t="shared" si="17"/>
        <v>0</v>
      </c>
      <c r="BI307" s="185">
        <f t="shared" si="18"/>
        <v>0</v>
      </c>
      <c r="BJ307" s="23" t="s">
        <v>74</v>
      </c>
      <c r="BK307" s="185">
        <f t="shared" si="19"/>
        <v>0</v>
      </c>
      <c r="BL307" s="23" t="s">
        <v>84</v>
      </c>
      <c r="BM307" s="23" t="s">
        <v>505</v>
      </c>
    </row>
    <row r="308" spans="2:65" s="1" customFormat="1" ht="31.5" customHeight="1">
      <c r="B308" s="173"/>
      <c r="C308" s="174" t="s">
        <v>506</v>
      </c>
      <c r="D308" s="174" t="s">
        <v>130</v>
      </c>
      <c r="E308" s="175" t="s">
        <v>507</v>
      </c>
      <c r="F308" s="176" t="s">
        <v>508</v>
      </c>
      <c r="G308" s="177" t="s">
        <v>190</v>
      </c>
      <c r="H308" s="178">
        <v>80</v>
      </c>
      <c r="I308" s="179"/>
      <c r="J308" s="180">
        <f t="shared" si="10"/>
        <v>0</v>
      </c>
      <c r="K308" s="176" t="s">
        <v>134</v>
      </c>
      <c r="L308" s="40"/>
      <c r="M308" s="181" t="s">
        <v>5</v>
      </c>
      <c r="N308" s="182" t="s">
        <v>40</v>
      </c>
      <c r="O308" s="41"/>
      <c r="P308" s="183">
        <f t="shared" si="11"/>
        <v>0</v>
      </c>
      <c r="Q308" s="183">
        <v>0.00021</v>
      </c>
      <c r="R308" s="183">
        <f t="shared" si="12"/>
        <v>0.016800000000000002</v>
      </c>
      <c r="S308" s="183">
        <v>0</v>
      </c>
      <c r="T308" s="184">
        <f t="shared" si="13"/>
        <v>0</v>
      </c>
      <c r="AR308" s="23" t="s">
        <v>84</v>
      </c>
      <c r="AT308" s="23" t="s">
        <v>130</v>
      </c>
      <c r="AU308" s="23" t="s">
        <v>78</v>
      </c>
      <c r="AY308" s="23" t="s">
        <v>127</v>
      </c>
      <c r="BE308" s="185">
        <f t="shared" si="14"/>
        <v>0</v>
      </c>
      <c r="BF308" s="185">
        <f t="shared" si="15"/>
        <v>0</v>
      </c>
      <c r="BG308" s="185">
        <f t="shared" si="16"/>
        <v>0</v>
      </c>
      <c r="BH308" s="185">
        <f t="shared" si="17"/>
        <v>0</v>
      </c>
      <c r="BI308" s="185">
        <f t="shared" si="18"/>
        <v>0</v>
      </c>
      <c r="BJ308" s="23" t="s">
        <v>74</v>
      </c>
      <c r="BK308" s="185">
        <f t="shared" si="19"/>
        <v>0</v>
      </c>
      <c r="BL308" s="23" t="s">
        <v>84</v>
      </c>
      <c r="BM308" s="23" t="s">
        <v>509</v>
      </c>
    </row>
    <row r="309" spans="2:51" s="11" customFormat="1" ht="13.5">
      <c r="B309" s="186"/>
      <c r="D309" s="187" t="s">
        <v>136</v>
      </c>
      <c r="E309" s="188" t="s">
        <v>5</v>
      </c>
      <c r="F309" s="189" t="s">
        <v>345</v>
      </c>
      <c r="H309" s="190" t="s">
        <v>5</v>
      </c>
      <c r="I309" s="191"/>
      <c r="L309" s="186"/>
      <c r="M309" s="192"/>
      <c r="N309" s="193"/>
      <c r="O309" s="193"/>
      <c r="P309" s="193"/>
      <c r="Q309" s="193"/>
      <c r="R309" s="193"/>
      <c r="S309" s="193"/>
      <c r="T309" s="194"/>
      <c r="AT309" s="190" t="s">
        <v>136</v>
      </c>
      <c r="AU309" s="190" t="s">
        <v>78</v>
      </c>
      <c r="AV309" s="11" t="s">
        <v>74</v>
      </c>
      <c r="AW309" s="11" t="s">
        <v>33</v>
      </c>
      <c r="AX309" s="11" t="s">
        <v>69</v>
      </c>
      <c r="AY309" s="190" t="s">
        <v>127</v>
      </c>
    </row>
    <row r="310" spans="2:51" s="11" customFormat="1" ht="13.5">
      <c r="B310" s="186"/>
      <c r="D310" s="187" t="s">
        <v>136</v>
      </c>
      <c r="E310" s="188" t="s">
        <v>5</v>
      </c>
      <c r="F310" s="189" t="s">
        <v>510</v>
      </c>
      <c r="H310" s="190" t="s">
        <v>5</v>
      </c>
      <c r="I310" s="191"/>
      <c r="L310" s="186"/>
      <c r="M310" s="192"/>
      <c r="N310" s="193"/>
      <c r="O310" s="193"/>
      <c r="P310" s="193"/>
      <c r="Q310" s="193"/>
      <c r="R310" s="193"/>
      <c r="S310" s="193"/>
      <c r="T310" s="194"/>
      <c r="AT310" s="190" t="s">
        <v>136</v>
      </c>
      <c r="AU310" s="190" t="s">
        <v>78</v>
      </c>
      <c r="AV310" s="11" t="s">
        <v>74</v>
      </c>
      <c r="AW310" s="11" t="s">
        <v>33</v>
      </c>
      <c r="AX310" s="11" t="s">
        <v>69</v>
      </c>
      <c r="AY310" s="190" t="s">
        <v>127</v>
      </c>
    </row>
    <row r="311" spans="2:51" s="12" customFormat="1" ht="13.5">
      <c r="B311" s="195"/>
      <c r="D311" s="187" t="s">
        <v>136</v>
      </c>
      <c r="E311" s="196" t="s">
        <v>5</v>
      </c>
      <c r="F311" s="197" t="s">
        <v>511</v>
      </c>
      <c r="H311" s="198">
        <v>80</v>
      </c>
      <c r="I311" s="199"/>
      <c r="L311" s="195"/>
      <c r="M311" s="200"/>
      <c r="N311" s="201"/>
      <c r="O311" s="201"/>
      <c r="P311" s="201"/>
      <c r="Q311" s="201"/>
      <c r="R311" s="201"/>
      <c r="S311" s="201"/>
      <c r="T311" s="202"/>
      <c r="AT311" s="196" t="s">
        <v>136</v>
      </c>
      <c r="AU311" s="196" t="s">
        <v>78</v>
      </c>
      <c r="AV311" s="12" t="s">
        <v>78</v>
      </c>
      <c r="AW311" s="12" t="s">
        <v>33</v>
      </c>
      <c r="AX311" s="12" t="s">
        <v>69</v>
      </c>
      <c r="AY311" s="196" t="s">
        <v>127</v>
      </c>
    </row>
    <row r="312" spans="2:51" s="13" customFormat="1" ht="13.5">
      <c r="B312" s="203"/>
      <c r="D312" s="204" t="s">
        <v>136</v>
      </c>
      <c r="E312" s="205" t="s">
        <v>5</v>
      </c>
      <c r="F312" s="206" t="s">
        <v>139</v>
      </c>
      <c r="H312" s="207">
        <v>80</v>
      </c>
      <c r="I312" s="208"/>
      <c r="L312" s="203"/>
      <c r="M312" s="209"/>
      <c r="N312" s="210"/>
      <c r="O312" s="210"/>
      <c r="P312" s="210"/>
      <c r="Q312" s="210"/>
      <c r="R312" s="210"/>
      <c r="S312" s="210"/>
      <c r="T312" s="211"/>
      <c r="AT312" s="212" t="s">
        <v>136</v>
      </c>
      <c r="AU312" s="212" t="s">
        <v>78</v>
      </c>
      <c r="AV312" s="13" t="s">
        <v>84</v>
      </c>
      <c r="AW312" s="13" t="s">
        <v>33</v>
      </c>
      <c r="AX312" s="13" t="s">
        <v>74</v>
      </c>
      <c r="AY312" s="212" t="s">
        <v>127</v>
      </c>
    </row>
    <row r="313" spans="2:65" s="1" customFormat="1" ht="31.5" customHeight="1">
      <c r="B313" s="173"/>
      <c r="C313" s="174" t="s">
        <v>512</v>
      </c>
      <c r="D313" s="174" t="s">
        <v>130</v>
      </c>
      <c r="E313" s="175" t="s">
        <v>513</v>
      </c>
      <c r="F313" s="176" t="s">
        <v>514</v>
      </c>
      <c r="G313" s="177" t="s">
        <v>165</v>
      </c>
      <c r="H313" s="178">
        <v>25.5</v>
      </c>
      <c r="I313" s="179"/>
      <c r="J313" s="180">
        <f>ROUND(I313*H313,2)</f>
        <v>0</v>
      </c>
      <c r="K313" s="176" t="s">
        <v>134</v>
      </c>
      <c r="L313" s="40"/>
      <c r="M313" s="181" t="s">
        <v>5</v>
      </c>
      <c r="N313" s="182" t="s">
        <v>40</v>
      </c>
      <c r="O313" s="41"/>
      <c r="P313" s="183">
        <f>O313*H313</f>
        <v>0</v>
      </c>
      <c r="Q313" s="183">
        <v>0.00085</v>
      </c>
      <c r="R313" s="183">
        <f>Q313*H313</f>
        <v>0.021675</v>
      </c>
      <c r="S313" s="183">
        <v>0</v>
      </c>
      <c r="T313" s="184">
        <f>S313*H313</f>
        <v>0</v>
      </c>
      <c r="AR313" s="23" t="s">
        <v>84</v>
      </c>
      <c r="AT313" s="23" t="s">
        <v>130</v>
      </c>
      <c r="AU313" s="23" t="s">
        <v>78</v>
      </c>
      <c r="AY313" s="23" t="s">
        <v>127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23" t="s">
        <v>74</v>
      </c>
      <c r="BK313" s="185">
        <f>ROUND(I313*H313,2)</f>
        <v>0</v>
      </c>
      <c r="BL313" s="23" t="s">
        <v>84</v>
      </c>
      <c r="BM313" s="23" t="s">
        <v>515</v>
      </c>
    </row>
    <row r="314" spans="2:51" s="11" customFormat="1" ht="13.5">
      <c r="B314" s="186"/>
      <c r="D314" s="187" t="s">
        <v>136</v>
      </c>
      <c r="E314" s="188" t="s">
        <v>5</v>
      </c>
      <c r="F314" s="189" t="s">
        <v>516</v>
      </c>
      <c r="H314" s="190" t="s">
        <v>5</v>
      </c>
      <c r="I314" s="191"/>
      <c r="L314" s="186"/>
      <c r="M314" s="192"/>
      <c r="N314" s="193"/>
      <c r="O314" s="193"/>
      <c r="P314" s="193"/>
      <c r="Q314" s="193"/>
      <c r="R314" s="193"/>
      <c r="S314" s="193"/>
      <c r="T314" s="194"/>
      <c r="AT314" s="190" t="s">
        <v>136</v>
      </c>
      <c r="AU314" s="190" t="s">
        <v>78</v>
      </c>
      <c r="AV314" s="11" t="s">
        <v>74</v>
      </c>
      <c r="AW314" s="11" t="s">
        <v>33</v>
      </c>
      <c r="AX314" s="11" t="s">
        <v>69</v>
      </c>
      <c r="AY314" s="190" t="s">
        <v>127</v>
      </c>
    </row>
    <row r="315" spans="2:51" s="11" customFormat="1" ht="13.5">
      <c r="B315" s="186"/>
      <c r="D315" s="187" t="s">
        <v>136</v>
      </c>
      <c r="E315" s="188" t="s">
        <v>5</v>
      </c>
      <c r="F315" s="189" t="s">
        <v>517</v>
      </c>
      <c r="H315" s="190" t="s">
        <v>5</v>
      </c>
      <c r="I315" s="191"/>
      <c r="L315" s="186"/>
      <c r="M315" s="192"/>
      <c r="N315" s="193"/>
      <c r="O315" s="193"/>
      <c r="P315" s="193"/>
      <c r="Q315" s="193"/>
      <c r="R315" s="193"/>
      <c r="S315" s="193"/>
      <c r="T315" s="194"/>
      <c r="AT315" s="190" t="s">
        <v>136</v>
      </c>
      <c r="AU315" s="190" t="s">
        <v>78</v>
      </c>
      <c r="AV315" s="11" t="s">
        <v>74</v>
      </c>
      <c r="AW315" s="11" t="s">
        <v>33</v>
      </c>
      <c r="AX315" s="11" t="s">
        <v>69</v>
      </c>
      <c r="AY315" s="190" t="s">
        <v>127</v>
      </c>
    </row>
    <row r="316" spans="2:51" s="12" customFormat="1" ht="13.5">
      <c r="B316" s="195"/>
      <c r="D316" s="187" t="s">
        <v>136</v>
      </c>
      <c r="E316" s="196" t="s">
        <v>5</v>
      </c>
      <c r="F316" s="197" t="s">
        <v>518</v>
      </c>
      <c r="H316" s="198">
        <v>12</v>
      </c>
      <c r="I316" s="199"/>
      <c r="L316" s="195"/>
      <c r="M316" s="200"/>
      <c r="N316" s="201"/>
      <c r="O316" s="201"/>
      <c r="P316" s="201"/>
      <c r="Q316" s="201"/>
      <c r="R316" s="201"/>
      <c r="S316" s="201"/>
      <c r="T316" s="202"/>
      <c r="AT316" s="196" t="s">
        <v>136</v>
      </c>
      <c r="AU316" s="196" t="s">
        <v>78</v>
      </c>
      <c r="AV316" s="12" t="s">
        <v>78</v>
      </c>
      <c r="AW316" s="12" t="s">
        <v>33</v>
      </c>
      <c r="AX316" s="12" t="s">
        <v>69</v>
      </c>
      <c r="AY316" s="196" t="s">
        <v>127</v>
      </c>
    </row>
    <row r="317" spans="2:51" s="11" customFormat="1" ht="13.5">
      <c r="B317" s="186"/>
      <c r="D317" s="187" t="s">
        <v>136</v>
      </c>
      <c r="E317" s="188" t="s">
        <v>5</v>
      </c>
      <c r="F317" s="189" t="s">
        <v>519</v>
      </c>
      <c r="H317" s="190" t="s">
        <v>5</v>
      </c>
      <c r="I317" s="191"/>
      <c r="L317" s="186"/>
      <c r="M317" s="192"/>
      <c r="N317" s="193"/>
      <c r="O317" s="193"/>
      <c r="P317" s="193"/>
      <c r="Q317" s="193"/>
      <c r="R317" s="193"/>
      <c r="S317" s="193"/>
      <c r="T317" s="194"/>
      <c r="AT317" s="190" t="s">
        <v>136</v>
      </c>
      <c r="AU317" s="190" t="s">
        <v>78</v>
      </c>
      <c r="AV317" s="11" t="s">
        <v>74</v>
      </c>
      <c r="AW317" s="11" t="s">
        <v>33</v>
      </c>
      <c r="AX317" s="11" t="s">
        <v>69</v>
      </c>
      <c r="AY317" s="190" t="s">
        <v>127</v>
      </c>
    </row>
    <row r="318" spans="2:51" s="12" customFormat="1" ht="13.5">
      <c r="B318" s="195"/>
      <c r="D318" s="187" t="s">
        <v>136</v>
      </c>
      <c r="E318" s="196" t="s">
        <v>5</v>
      </c>
      <c r="F318" s="197" t="s">
        <v>520</v>
      </c>
      <c r="H318" s="198">
        <v>13.5</v>
      </c>
      <c r="I318" s="199"/>
      <c r="L318" s="195"/>
      <c r="M318" s="200"/>
      <c r="N318" s="201"/>
      <c r="O318" s="201"/>
      <c r="P318" s="201"/>
      <c r="Q318" s="201"/>
      <c r="R318" s="201"/>
      <c r="S318" s="201"/>
      <c r="T318" s="202"/>
      <c r="AT318" s="196" t="s">
        <v>136</v>
      </c>
      <c r="AU318" s="196" t="s">
        <v>78</v>
      </c>
      <c r="AV318" s="12" t="s">
        <v>78</v>
      </c>
      <c r="AW318" s="12" t="s">
        <v>33</v>
      </c>
      <c r="AX318" s="12" t="s">
        <v>69</v>
      </c>
      <c r="AY318" s="196" t="s">
        <v>127</v>
      </c>
    </row>
    <row r="319" spans="2:51" s="13" customFormat="1" ht="13.5">
      <c r="B319" s="203"/>
      <c r="D319" s="204" t="s">
        <v>136</v>
      </c>
      <c r="E319" s="205" t="s">
        <v>5</v>
      </c>
      <c r="F319" s="206" t="s">
        <v>139</v>
      </c>
      <c r="H319" s="207">
        <v>25.5</v>
      </c>
      <c r="I319" s="208"/>
      <c r="L319" s="203"/>
      <c r="M319" s="209"/>
      <c r="N319" s="210"/>
      <c r="O319" s="210"/>
      <c r="P319" s="210"/>
      <c r="Q319" s="210"/>
      <c r="R319" s="210"/>
      <c r="S319" s="210"/>
      <c r="T319" s="211"/>
      <c r="AT319" s="212" t="s">
        <v>136</v>
      </c>
      <c r="AU319" s="212" t="s">
        <v>78</v>
      </c>
      <c r="AV319" s="13" t="s">
        <v>84</v>
      </c>
      <c r="AW319" s="13" t="s">
        <v>33</v>
      </c>
      <c r="AX319" s="13" t="s">
        <v>74</v>
      </c>
      <c r="AY319" s="212" t="s">
        <v>127</v>
      </c>
    </row>
    <row r="320" spans="2:65" s="1" customFormat="1" ht="31.5" customHeight="1">
      <c r="B320" s="173"/>
      <c r="C320" s="174" t="s">
        <v>521</v>
      </c>
      <c r="D320" s="174" t="s">
        <v>130</v>
      </c>
      <c r="E320" s="175" t="s">
        <v>522</v>
      </c>
      <c r="F320" s="176" t="s">
        <v>523</v>
      </c>
      <c r="G320" s="177" t="s">
        <v>190</v>
      </c>
      <c r="H320" s="178">
        <v>80</v>
      </c>
      <c r="I320" s="179"/>
      <c r="J320" s="180">
        <f>ROUND(I320*H320,2)</f>
        <v>0</v>
      </c>
      <c r="K320" s="176" t="s">
        <v>134</v>
      </c>
      <c r="L320" s="40"/>
      <c r="M320" s="181" t="s">
        <v>5</v>
      </c>
      <c r="N320" s="182" t="s">
        <v>40</v>
      </c>
      <c r="O320" s="41"/>
      <c r="P320" s="183">
        <f>O320*H320</f>
        <v>0</v>
      </c>
      <c r="Q320" s="183">
        <v>0</v>
      </c>
      <c r="R320" s="183">
        <f>Q320*H320</f>
        <v>0</v>
      </c>
      <c r="S320" s="183">
        <v>0</v>
      </c>
      <c r="T320" s="184">
        <f>S320*H320</f>
        <v>0</v>
      </c>
      <c r="AR320" s="23" t="s">
        <v>84</v>
      </c>
      <c r="AT320" s="23" t="s">
        <v>130</v>
      </c>
      <c r="AU320" s="23" t="s">
        <v>78</v>
      </c>
      <c r="AY320" s="23" t="s">
        <v>127</v>
      </c>
      <c r="BE320" s="185">
        <f>IF(N320="základní",J320,0)</f>
        <v>0</v>
      </c>
      <c r="BF320" s="185">
        <f>IF(N320="snížená",J320,0)</f>
        <v>0</v>
      </c>
      <c r="BG320" s="185">
        <f>IF(N320="zákl. přenesená",J320,0)</f>
        <v>0</v>
      </c>
      <c r="BH320" s="185">
        <f>IF(N320="sníž. přenesená",J320,0)</f>
        <v>0</v>
      </c>
      <c r="BI320" s="185">
        <f>IF(N320="nulová",J320,0)</f>
        <v>0</v>
      </c>
      <c r="BJ320" s="23" t="s">
        <v>74</v>
      </c>
      <c r="BK320" s="185">
        <f>ROUND(I320*H320,2)</f>
        <v>0</v>
      </c>
      <c r="BL320" s="23" t="s">
        <v>84</v>
      </c>
      <c r="BM320" s="23" t="s">
        <v>524</v>
      </c>
    </row>
    <row r="321" spans="2:65" s="1" customFormat="1" ht="31.5" customHeight="1">
      <c r="B321" s="173"/>
      <c r="C321" s="174" t="s">
        <v>525</v>
      </c>
      <c r="D321" s="174" t="s">
        <v>130</v>
      </c>
      <c r="E321" s="175" t="s">
        <v>526</v>
      </c>
      <c r="F321" s="176" t="s">
        <v>527</v>
      </c>
      <c r="G321" s="177" t="s">
        <v>165</v>
      </c>
      <c r="H321" s="178">
        <v>25.5</v>
      </c>
      <c r="I321" s="179"/>
      <c r="J321" s="180">
        <f>ROUND(I321*H321,2)</f>
        <v>0</v>
      </c>
      <c r="K321" s="176" t="s">
        <v>134</v>
      </c>
      <c r="L321" s="40"/>
      <c r="M321" s="181" t="s">
        <v>5</v>
      </c>
      <c r="N321" s="182" t="s">
        <v>40</v>
      </c>
      <c r="O321" s="41"/>
      <c r="P321" s="183">
        <f>O321*H321</f>
        <v>0</v>
      </c>
      <c r="Q321" s="183">
        <v>1E-05</v>
      </c>
      <c r="R321" s="183">
        <f>Q321*H321</f>
        <v>0.000255</v>
      </c>
      <c r="S321" s="183">
        <v>0</v>
      </c>
      <c r="T321" s="184">
        <f>S321*H321</f>
        <v>0</v>
      </c>
      <c r="AR321" s="23" t="s">
        <v>84</v>
      </c>
      <c r="AT321" s="23" t="s">
        <v>130</v>
      </c>
      <c r="AU321" s="23" t="s">
        <v>78</v>
      </c>
      <c r="AY321" s="23" t="s">
        <v>127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23" t="s">
        <v>74</v>
      </c>
      <c r="BK321" s="185">
        <f>ROUND(I321*H321,2)</f>
        <v>0</v>
      </c>
      <c r="BL321" s="23" t="s">
        <v>84</v>
      </c>
      <c r="BM321" s="23" t="s">
        <v>528</v>
      </c>
    </row>
    <row r="322" spans="2:65" s="1" customFormat="1" ht="44.25" customHeight="1">
      <c r="B322" s="173"/>
      <c r="C322" s="174" t="s">
        <v>529</v>
      </c>
      <c r="D322" s="174" t="s">
        <v>130</v>
      </c>
      <c r="E322" s="175" t="s">
        <v>530</v>
      </c>
      <c r="F322" s="176" t="s">
        <v>1099</v>
      </c>
      <c r="G322" s="177" t="s">
        <v>190</v>
      </c>
      <c r="H322" s="178">
        <v>148</v>
      </c>
      <c r="I322" s="179"/>
      <c r="J322" s="180">
        <f>ROUND(I322*H322,2)</f>
        <v>0</v>
      </c>
      <c r="K322" s="176" t="s">
        <v>134</v>
      </c>
      <c r="L322" s="40"/>
      <c r="M322" s="181" t="s">
        <v>5</v>
      </c>
      <c r="N322" s="182" t="s">
        <v>40</v>
      </c>
      <c r="O322" s="41"/>
      <c r="P322" s="183">
        <f>O322*H322</f>
        <v>0</v>
      </c>
      <c r="Q322" s="183">
        <v>0.08978</v>
      </c>
      <c r="R322" s="183">
        <f>Q322*H322</f>
        <v>13.28744</v>
      </c>
      <c r="S322" s="183">
        <v>0</v>
      </c>
      <c r="T322" s="184">
        <f>S322*H322</f>
        <v>0</v>
      </c>
      <c r="AR322" s="23" t="s">
        <v>84</v>
      </c>
      <c r="AT322" s="23" t="s">
        <v>130</v>
      </c>
      <c r="AU322" s="23" t="s">
        <v>78</v>
      </c>
      <c r="AY322" s="23" t="s">
        <v>127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23" t="s">
        <v>74</v>
      </c>
      <c r="BK322" s="185">
        <f>ROUND(I322*H322,2)</f>
        <v>0</v>
      </c>
      <c r="BL322" s="23" t="s">
        <v>84</v>
      </c>
      <c r="BM322" s="23" t="s">
        <v>531</v>
      </c>
    </row>
    <row r="323" spans="2:51" s="12" customFormat="1" ht="13.5">
      <c r="B323" s="195"/>
      <c r="D323" s="187" t="s">
        <v>136</v>
      </c>
      <c r="E323" s="196" t="s">
        <v>5</v>
      </c>
      <c r="F323" s="197" t="s">
        <v>532</v>
      </c>
      <c r="H323" s="198">
        <v>148</v>
      </c>
      <c r="I323" s="199"/>
      <c r="L323" s="195"/>
      <c r="M323" s="200"/>
      <c r="N323" s="201"/>
      <c r="O323" s="201"/>
      <c r="P323" s="201"/>
      <c r="Q323" s="201"/>
      <c r="R323" s="201"/>
      <c r="S323" s="201"/>
      <c r="T323" s="202"/>
      <c r="AT323" s="196" t="s">
        <v>136</v>
      </c>
      <c r="AU323" s="196" t="s">
        <v>78</v>
      </c>
      <c r="AV323" s="12" t="s">
        <v>78</v>
      </c>
      <c r="AW323" s="12" t="s">
        <v>33</v>
      </c>
      <c r="AX323" s="12" t="s">
        <v>69</v>
      </c>
      <c r="AY323" s="196" t="s">
        <v>127</v>
      </c>
    </row>
    <row r="324" spans="2:51" s="13" customFormat="1" ht="13.5">
      <c r="B324" s="203"/>
      <c r="D324" s="204" t="s">
        <v>136</v>
      </c>
      <c r="E324" s="205" t="s">
        <v>5</v>
      </c>
      <c r="F324" s="206" t="s">
        <v>139</v>
      </c>
      <c r="H324" s="207">
        <v>148</v>
      </c>
      <c r="I324" s="208"/>
      <c r="L324" s="203"/>
      <c r="M324" s="209"/>
      <c r="N324" s="210"/>
      <c r="O324" s="210"/>
      <c r="P324" s="210"/>
      <c r="Q324" s="210"/>
      <c r="R324" s="210"/>
      <c r="S324" s="210"/>
      <c r="T324" s="211"/>
      <c r="AT324" s="212" t="s">
        <v>136</v>
      </c>
      <c r="AU324" s="212" t="s">
        <v>78</v>
      </c>
      <c r="AV324" s="13" t="s">
        <v>84</v>
      </c>
      <c r="AW324" s="13" t="s">
        <v>33</v>
      </c>
      <c r="AX324" s="13" t="s">
        <v>74</v>
      </c>
      <c r="AY324" s="212" t="s">
        <v>127</v>
      </c>
    </row>
    <row r="325" spans="2:65" s="1" customFormat="1" ht="22.5" customHeight="1">
      <c r="B325" s="173"/>
      <c r="C325" s="213" t="s">
        <v>533</v>
      </c>
      <c r="D325" s="213" t="s">
        <v>146</v>
      </c>
      <c r="E325" s="214" t="s">
        <v>534</v>
      </c>
      <c r="F325" s="215" t="s">
        <v>535</v>
      </c>
      <c r="G325" s="216" t="s">
        <v>149</v>
      </c>
      <c r="H325" s="217">
        <v>4.651</v>
      </c>
      <c r="I325" s="218"/>
      <c r="J325" s="219">
        <f>ROUND(I325*H325,2)</f>
        <v>0</v>
      </c>
      <c r="K325" s="215" t="s">
        <v>134</v>
      </c>
      <c r="L325" s="220"/>
      <c r="M325" s="221" t="s">
        <v>5</v>
      </c>
      <c r="N325" s="222" t="s">
        <v>40</v>
      </c>
      <c r="O325" s="41"/>
      <c r="P325" s="183">
        <f>O325*H325</f>
        <v>0</v>
      </c>
      <c r="Q325" s="183">
        <v>1</v>
      </c>
      <c r="R325" s="183">
        <f>Q325*H325</f>
        <v>4.651</v>
      </c>
      <c r="S325" s="183">
        <v>0</v>
      </c>
      <c r="T325" s="184">
        <f>S325*H325</f>
        <v>0</v>
      </c>
      <c r="AR325" s="23" t="s">
        <v>150</v>
      </c>
      <c r="AT325" s="23" t="s">
        <v>146</v>
      </c>
      <c r="AU325" s="23" t="s">
        <v>78</v>
      </c>
      <c r="AY325" s="23" t="s">
        <v>127</v>
      </c>
      <c r="BE325" s="185">
        <f>IF(N325="základní",J325,0)</f>
        <v>0</v>
      </c>
      <c r="BF325" s="185">
        <f>IF(N325="snížená",J325,0)</f>
        <v>0</v>
      </c>
      <c r="BG325" s="185">
        <f>IF(N325="zákl. přenesená",J325,0)</f>
        <v>0</v>
      </c>
      <c r="BH325" s="185">
        <f>IF(N325="sníž. přenesená",J325,0)</f>
        <v>0</v>
      </c>
      <c r="BI325" s="185">
        <f>IF(N325="nulová",J325,0)</f>
        <v>0</v>
      </c>
      <c r="BJ325" s="23" t="s">
        <v>74</v>
      </c>
      <c r="BK325" s="185">
        <f>ROUND(I325*H325,2)</f>
        <v>0</v>
      </c>
      <c r="BL325" s="23" t="s">
        <v>84</v>
      </c>
      <c r="BM325" s="23" t="s">
        <v>536</v>
      </c>
    </row>
    <row r="326" spans="2:51" s="12" customFormat="1" ht="13.5">
      <c r="B326" s="195"/>
      <c r="D326" s="187" t="s">
        <v>136</v>
      </c>
      <c r="E326" s="196" t="s">
        <v>5</v>
      </c>
      <c r="F326" s="197" t="s">
        <v>537</v>
      </c>
      <c r="H326" s="198">
        <v>4.651</v>
      </c>
      <c r="I326" s="199"/>
      <c r="L326" s="195"/>
      <c r="M326" s="200"/>
      <c r="N326" s="201"/>
      <c r="O326" s="201"/>
      <c r="P326" s="201"/>
      <c r="Q326" s="201"/>
      <c r="R326" s="201"/>
      <c r="S326" s="201"/>
      <c r="T326" s="202"/>
      <c r="AT326" s="196" t="s">
        <v>136</v>
      </c>
      <c r="AU326" s="196" t="s">
        <v>78</v>
      </c>
      <c r="AV326" s="12" t="s">
        <v>78</v>
      </c>
      <c r="AW326" s="12" t="s">
        <v>33</v>
      </c>
      <c r="AX326" s="12" t="s">
        <v>69</v>
      </c>
      <c r="AY326" s="196" t="s">
        <v>127</v>
      </c>
    </row>
    <row r="327" spans="2:51" s="13" customFormat="1" ht="13.5">
      <c r="B327" s="203"/>
      <c r="D327" s="204" t="s">
        <v>136</v>
      </c>
      <c r="E327" s="205" t="s">
        <v>5</v>
      </c>
      <c r="F327" s="206" t="s">
        <v>139</v>
      </c>
      <c r="H327" s="207">
        <v>4.651</v>
      </c>
      <c r="I327" s="208"/>
      <c r="L327" s="203"/>
      <c r="M327" s="209"/>
      <c r="N327" s="210"/>
      <c r="O327" s="210"/>
      <c r="P327" s="210"/>
      <c r="Q327" s="210"/>
      <c r="R327" s="210"/>
      <c r="S327" s="210"/>
      <c r="T327" s="211"/>
      <c r="AT327" s="212" t="s">
        <v>136</v>
      </c>
      <c r="AU327" s="212" t="s">
        <v>78</v>
      </c>
      <c r="AV327" s="13" t="s">
        <v>84</v>
      </c>
      <c r="AW327" s="13" t="s">
        <v>33</v>
      </c>
      <c r="AX327" s="13" t="s">
        <v>74</v>
      </c>
      <c r="AY327" s="212" t="s">
        <v>127</v>
      </c>
    </row>
    <row r="328" spans="2:65" s="1" customFormat="1" ht="44.25" customHeight="1">
      <c r="B328" s="173"/>
      <c r="C328" s="174" t="s">
        <v>538</v>
      </c>
      <c r="D328" s="174" t="s">
        <v>130</v>
      </c>
      <c r="E328" s="175" t="s">
        <v>539</v>
      </c>
      <c r="F328" s="176" t="s">
        <v>1100</v>
      </c>
      <c r="G328" s="177" t="s">
        <v>190</v>
      </c>
      <c r="H328" s="178">
        <v>24</v>
      </c>
      <c r="I328" s="179"/>
      <c r="J328" s="180">
        <f>ROUND(I328*H328,2)</f>
        <v>0</v>
      </c>
      <c r="K328" s="176" t="s">
        <v>134</v>
      </c>
      <c r="L328" s="40"/>
      <c r="M328" s="181" t="s">
        <v>5</v>
      </c>
      <c r="N328" s="182" t="s">
        <v>40</v>
      </c>
      <c r="O328" s="41"/>
      <c r="P328" s="183">
        <f>O328*H328</f>
        <v>0</v>
      </c>
      <c r="Q328" s="183">
        <v>0.20219</v>
      </c>
      <c r="R328" s="183">
        <f>Q328*H328</f>
        <v>4.85256</v>
      </c>
      <c r="S328" s="183">
        <v>0</v>
      </c>
      <c r="T328" s="184">
        <f>S328*H328</f>
        <v>0</v>
      </c>
      <c r="AR328" s="23" t="s">
        <v>84</v>
      </c>
      <c r="AT328" s="23" t="s">
        <v>130</v>
      </c>
      <c r="AU328" s="23" t="s">
        <v>78</v>
      </c>
      <c r="AY328" s="23" t="s">
        <v>127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23" t="s">
        <v>74</v>
      </c>
      <c r="BK328" s="185">
        <f>ROUND(I328*H328,2)</f>
        <v>0</v>
      </c>
      <c r="BL328" s="23" t="s">
        <v>84</v>
      </c>
      <c r="BM328" s="23" t="s">
        <v>540</v>
      </c>
    </row>
    <row r="329" spans="2:51" s="11" customFormat="1" ht="13.5">
      <c r="B329" s="186"/>
      <c r="D329" s="187" t="s">
        <v>136</v>
      </c>
      <c r="E329" s="188" t="s">
        <v>5</v>
      </c>
      <c r="F329" s="189" t="s">
        <v>541</v>
      </c>
      <c r="H329" s="190" t="s">
        <v>5</v>
      </c>
      <c r="I329" s="191"/>
      <c r="L329" s="186"/>
      <c r="M329" s="192"/>
      <c r="N329" s="193"/>
      <c r="O329" s="193"/>
      <c r="P329" s="193"/>
      <c r="Q329" s="193"/>
      <c r="R329" s="193"/>
      <c r="S329" s="193"/>
      <c r="T329" s="194"/>
      <c r="AT329" s="190" t="s">
        <v>136</v>
      </c>
      <c r="AU329" s="190" t="s">
        <v>78</v>
      </c>
      <c r="AV329" s="11" t="s">
        <v>74</v>
      </c>
      <c r="AW329" s="11" t="s">
        <v>33</v>
      </c>
      <c r="AX329" s="11" t="s">
        <v>69</v>
      </c>
      <c r="AY329" s="190" t="s">
        <v>127</v>
      </c>
    </row>
    <row r="330" spans="2:51" s="12" customFormat="1" ht="13.5">
      <c r="B330" s="195"/>
      <c r="D330" s="187" t="s">
        <v>136</v>
      </c>
      <c r="E330" s="196" t="s">
        <v>5</v>
      </c>
      <c r="F330" s="197" t="s">
        <v>542</v>
      </c>
      <c r="H330" s="198">
        <v>24</v>
      </c>
      <c r="I330" s="199"/>
      <c r="L330" s="195"/>
      <c r="M330" s="200"/>
      <c r="N330" s="201"/>
      <c r="O330" s="201"/>
      <c r="P330" s="201"/>
      <c r="Q330" s="201"/>
      <c r="R330" s="201"/>
      <c r="S330" s="201"/>
      <c r="T330" s="202"/>
      <c r="AT330" s="196" t="s">
        <v>136</v>
      </c>
      <c r="AU330" s="196" t="s">
        <v>78</v>
      </c>
      <c r="AV330" s="12" t="s">
        <v>78</v>
      </c>
      <c r="AW330" s="12" t="s">
        <v>33</v>
      </c>
      <c r="AX330" s="12" t="s">
        <v>69</v>
      </c>
      <c r="AY330" s="196" t="s">
        <v>127</v>
      </c>
    </row>
    <row r="331" spans="2:51" s="13" customFormat="1" ht="13.5">
      <c r="B331" s="203"/>
      <c r="D331" s="204" t="s">
        <v>136</v>
      </c>
      <c r="E331" s="205" t="s">
        <v>5</v>
      </c>
      <c r="F331" s="206" t="s">
        <v>139</v>
      </c>
      <c r="H331" s="207">
        <v>24</v>
      </c>
      <c r="I331" s="208"/>
      <c r="L331" s="203"/>
      <c r="M331" s="209"/>
      <c r="N331" s="210"/>
      <c r="O331" s="210"/>
      <c r="P331" s="210"/>
      <c r="Q331" s="210"/>
      <c r="R331" s="210"/>
      <c r="S331" s="210"/>
      <c r="T331" s="211"/>
      <c r="AT331" s="212" t="s">
        <v>136</v>
      </c>
      <c r="AU331" s="212" t="s">
        <v>78</v>
      </c>
      <c r="AV331" s="13" t="s">
        <v>84</v>
      </c>
      <c r="AW331" s="13" t="s">
        <v>33</v>
      </c>
      <c r="AX331" s="13" t="s">
        <v>74</v>
      </c>
      <c r="AY331" s="212" t="s">
        <v>127</v>
      </c>
    </row>
    <row r="332" spans="2:65" s="1" customFormat="1" ht="22.5" customHeight="1">
      <c r="B332" s="173"/>
      <c r="C332" s="213" t="s">
        <v>543</v>
      </c>
      <c r="D332" s="213" t="s">
        <v>146</v>
      </c>
      <c r="E332" s="214" t="s">
        <v>544</v>
      </c>
      <c r="F332" s="215" t="s">
        <v>545</v>
      </c>
      <c r="G332" s="216" t="s">
        <v>349</v>
      </c>
      <c r="H332" s="217">
        <v>20</v>
      </c>
      <c r="I332" s="218"/>
      <c r="J332" s="219">
        <f aca="true" t="shared" si="20" ref="J332:J337">ROUND(I332*H332,2)</f>
        <v>0</v>
      </c>
      <c r="K332" s="215" t="s">
        <v>134</v>
      </c>
      <c r="L332" s="220"/>
      <c r="M332" s="221" t="s">
        <v>5</v>
      </c>
      <c r="N332" s="222" t="s">
        <v>40</v>
      </c>
      <c r="O332" s="41"/>
      <c r="P332" s="183">
        <f aca="true" t="shared" si="21" ref="P332:P337">O332*H332</f>
        <v>0</v>
      </c>
      <c r="Q332" s="183">
        <v>0.259</v>
      </c>
      <c r="R332" s="183">
        <f aca="true" t="shared" si="22" ref="R332:R337">Q332*H332</f>
        <v>5.18</v>
      </c>
      <c r="S332" s="183">
        <v>0</v>
      </c>
      <c r="T332" s="184">
        <f aca="true" t="shared" si="23" ref="T332:T337">S332*H332</f>
        <v>0</v>
      </c>
      <c r="AR332" s="23" t="s">
        <v>150</v>
      </c>
      <c r="AT332" s="23" t="s">
        <v>146</v>
      </c>
      <c r="AU332" s="23" t="s">
        <v>78</v>
      </c>
      <c r="AY332" s="23" t="s">
        <v>127</v>
      </c>
      <c r="BE332" s="185">
        <f aca="true" t="shared" si="24" ref="BE332:BE337">IF(N332="základní",J332,0)</f>
        <v>0</v>
      </c>
      <c r="BF332" s="185">
        <f aca="true" t="shared" si="25" ref="BF332:BF337">IF(N332="snížená",J332,0)</f>
        <v>0</v>
      </c>
      <c r="BG332" s="185">
        <f aca="true" t="shared" si="26" ref="BG332:BG337">IF(N332="zákl. přenesená",J332,0)</f>
        <v>0</v>
      </c>
      <c r="BH332" s="185">
        <f aca="true" t="shared" si="27" ref="BH332:BH337">IF(N332="sníž. přenesená",J332,0)</f>
        <v>0</v>
      </c>
      <c r="BI332" s="185">
        <f aca="true" t="shared" si="28" ref="BI332:BI337">IF(N332="nulová",J332,0)</f>
        <v>0</v>
      </c>
      <c r="BJ332" s="23" t="s">
        <v>74</v>
      </c>
      <c r="BK332" s="185">
        <f aca="true" t="shared" si="29" ref="BK332:BK337">ROUND(I332*H332,2)</f>
        <v>0</v>
      </c>
      <c r="BL332" s="23" t="s">
        <v>84</v>
      </c>
      <c r="BM332" s="23" t="s">
        <v>546</v>
      </c>
    </row>
    <row r="333" spans="2:65" s="1" customFormat="1" ht="22.5" customHeight="1">
      <c r="B333" s="173"/>
      <c r="C333" s="213" t="s">
        <v>547</v>
      </c>
      <c r="D333" s="213" t="s">
        <v>146</v>
      </c>
      <c r="E333" s="214" t="s">
        <v>548</v>
      </c>
      <c r="F333" s="215" t="s">
        <v>549</v>
      </c>
      <c r="G333" s="216" t="s">
        <v>349</v>
      </c>
      <c r="H333" s="217">
        <v>1</v>
      </c>
      <c r="I333" s="218"/>
      <c r="J333" s="219">
        <f t="shared" si="20"/>
        <v>0</v>
      </c>
      <c r="K333" s="215" t="s">
        <v>134</v>
      </c>
      <c r="L333" s="220"/>
      <c r="M333" s="221" t="s">
        <v>5</v>
      </c>
      <c r="N333" s="222" t="s">
        <v>40</v>
      </c>
      <c r="O333" s="41"/>
      <c r="P333" s="183">
        <f t="shared" si="21"/>
        <v>0</v>
      </c>
      <c r="Q333" s="183">
        <v>0.245</v>
      </c>
      <c r="R333" s="183">
        <f t="shared" si="22"/>
        <v>0.245</v>
      </c>
      <c r="S333" s="183">
        <v>0</v>
      </c>
      <c r="T333" s="184">
        <f t="shared" si="23"/>
        <v>0</v>
      </c>
      <c r="AR333" s="23" t="s">
        <v>150</v>
      </c>
      <c r="AT333" s="23" t="s">
        <v>146</v>
      </c>
      <c r="AU333" s="23" t="s">
        <v>78</v>
      </c>
      <c r="AY333" s="23" t="s">
        <v>127</v>
      </c>
      <c r="BE333" s="185">
        <f t="shared" si="24"/>
        <v>0</v>
      </c>
      <c r="BF333" s="185">
        <f t="shared" si="25"/>
        <v>0</v>
      </c>
      <c r="BG333" s="185">
        <f t="shared" si="26"/>
        <v>0</v>
      </c>
      <c r="BH333" s="185">
        <f t="shared" si="27"/>
        <v>0</v>
      </c>
      <c r="BI333" s="185">
        <f t="shared" si="28"/>
        <v>0</v>
      </c>
      <c r="BJ333" s="23" t="s">
        <v>74</v>
      </c>
      <c r="BK333" s="185">
        <f t="shared" si="29"/>
        <v>0</v>
      </c>
      <c r="BL333" s="23" t="s">
        <v>84</v>
      </c>
      <c r="BM333" s="23" t="s">
        <v>550</v>
      </c>
    </row>
    <row r="334" spans="2:65" s="1" customFormat="1" ht="22.5" customHeight="1">
      <c r="B334" s="173"/>
      <c r="C334" s="213" t="s">
        <v>551</v>
      </c>
      <c r="D334" s="213" t="s">
        <v>146</v>
      </c>
      <c r="E334" s="214" t="s">
        <v>552</v>
      </c>
      <c r="F334" s="215" t="s">
        <v>553</v>
      </c>
      <c r="G334" s="216" t="s">
        <v>349</v>
      </c>
      <c r="H334" s="217">
        <v>1</v>
      </c>
      <c r="I334" s="218"/>
      <c r="J334" s="219">
        <f t="shared" si="20"/>
        <v>0</v>
      </c>
      <c r="K334" s="215" t="s">
        <v>134</v>
      </c>
      <c r="L334" s="220"/>
      <c r="M334" s="221" t="s">
        <v>5</v>
      </c>
      <c r="N334" s="222" t="s">
        <v>40</v>
      </c>
      <c r="O334" s="41"/>
      <c r="P334" s="183">
        <f t="shared" si="21"/>
        <v>0</v>
      </c>
      <c r="Q334" s="183">
        <v>0.245</v>
      </c>
      <c r="R334" s="183">
        <f t="shared" si="22"/>
        <v>0.245</v>
      </c>
      <c r="S334" s="183">
        <v>0</v>
      </c>
      <c r="T334" s="184">
        <f t="shared" si="23"/>
        <v>0</v>
      </c>
      <c r="AR334" s="23" t="s">
        <v>150</v>
      </c>
      <c r="AT334" s="23" t="s">
        <v>146</v>
      </c>
      <c r="AU334" s="23" t="s">
        <v>78</v>
      </c>
      <c r="AY334" s="23" t="s">
        <v>127</v>
      </c>
      <c r="BE334" s="185">
        <f t="shared" si="24"/>
        <v>0</v>
      </c>
      <c r="BF334" s="185">
        <f t="shared" si="25"/>
        <v>0</v>
      </c>
      <c r="BG334" s="185">
        <f t="shared" si="26"/>
        <v>0</v>
      </c>
      <c r="BH334" s="185">
        <f t="shared" si="27"/>
        <v>0</v>
      </c>
      <c r="BI334" s="185">
        <f t="shared" si="28"/>
        <v>0</v>
      </c>
      <c r="BJ334" s="23" t="s">
        <v>74</v>
      </c>
      <c r="BK334" s="185">
        <f t="shared" si="29"/>
        <v>0</v>
      </c>
      <c r="BL334" s="23" t="s">
        <v>84</v>
      </c>
      <c r="BM334" s="23" t="s">
        <v>554</v>
      </c>
    </row>
    <row r="335" spans="2:65" s="1" customFormat="1" ht="22.5" customHeight="1">
      <c r="B335" s="173"/>
      <c r="C335" s="213" t="s">
        <v>555</v>
      </c>
      <c r="D335" s="213" t="s">
        <v>146</v>
      </c>
      <c r="E335" s="214" t="s">
        <v>556</v>
      </c>
      <c r="F335" s="215" t="s">
        <v>557</v>
      </c>
      <c r="G335" s="216" t="s">
        <v>349</v>
      </c>
      <c r="H335" s="217">
        <v>1</v>
      </c>
      <c r="I335" s="218"/>
      <c r="J335" s="219">
        <f t="shared" si="20"/>
        <v>0</v>
      </c>
      <c r="K335" s="215" t="s">
        <v>134</v>
      </c>
      <c r="L335" s="220"/>
      <c r="M335" s="221" t="s">
        <v>5</v>
      </c>
      <c r="N335" s="222" t="s">
        <v>40</v>
      </c>
      <c r="O335" s="41"/>
      <c r="P335" s="183">
        <f t="shared" si="21"/>
        <v>0</v>
      </c>
      <c r="Q335" s="183">
        <v>0.164</v>
      </c>
      <c r="R335" s="183">
        <f t="shared" si="22"/>
        <v>0.164</v>
      </c>
      <c r="S335" s="183">
        <v>0</v>
      </c>
      <c r="T335" s="184">
        <f t="shared" si="23"/>
        <v>0</v>
      </c>
      <c r="AR335" s="23" t="s">
        <v>150</v>
      </c>
      <c r="AT335" s="23" t="s">
        <v>146</v>
      </c>
      <c r="AU335" s="23" t="s">
        <v>78</v>
      </c>
      <c r="AY335" s="23" t="s">
        <v>127</v>
      </c>
      <c r="BE335" s="185">
        <f t="shared" si="24"/>
        <v>0</v>
      </c>
      <c r="BF335" s="185">
        <f t="shared" si="25"/>
        <v>0</v>
      </c>
      <c r="BG335" s="185">
        <f t="shared" si="26"/>
        <v>0</v>
      </c>
      <c r="BH335" s="185">
        <f t="shared" si="27"/>
        <v>0</v>
      </c>
      <c r="BI335" s="185">
        <f t="shared" si="28"/>
        <v>0</v>
      </c>
      <c r="BJ335" s="23" t="s">
        <v>74</v>
      </c>
      <c r="BK335" s="185">
        <f t="shared" si="29"/>
        <v>0</v>
      </c>
      <c r="BL335" s="23" t="s">
        <v>84</v>
      </c>
      <c r="BM335" s="23" t="s">
        <v>558</v>
      </c>
    </row>
    <row r="336" spans="2:65" s="1" customFormat="1" ht="22.5" customHeight="1">
      <c r="B336" s="173"/>
      <c r="C336" s="213" t="s">
        <v>559</v>
      </c>
      <c r="D336" s="213" t="s">
        <v>146</v>
      </c>
      <c r="E336" s="214" t="s">
        <v>560</v>
      </c>
      <c r="F336" s="215" t="s">
        <v>561</v>
      </c>
      <c r="G336" s="216" t="s">
        <v>349</v>
      </c>
      <c r="H336" s="217">
        <v>1</v>
      </c>
      <c r="I336" s="218"/>
      <c r="J336" s="219">
        <f t="shared" si="20"/>
        <v>0</v>
      </c>
      <c r="K336" s="215" t="s">
        <v>134</v>
      </c>
      <c r="L336" s="220"/>
      <c r="M336" s="221" t="s">
        <v>5</v>
      </c>
      <c r="N336" s="222" t="s">
        <v>40</v>
      </c>
      <c r="O336" s="41"/>
      <c r="P336" s="183">
        <f t="shared" si="21"/>
        <v>0</v>
      </c>
      <c r="Q336" s="183">
        <v>0.164</v>
      </c>
      <c r="R336" s="183">
        <f t="shared" si="22"/>
        <v>0.164</v>
      </c>
      <c r="S336" s="183">
        <v>0</v>
      </c>
      <c r="T336" s="184">
        <f t="shared" si="23"/>
        <v>0</v>
      </c>
      <c r="AR336" s="23" t="s">
        <v>150</v>
      </c>
      <c r="AT336" s="23" t="s">
        <v>146</v>
      </c>
      <c r="AU336" s="23" t="s">
        <v>78</v>
      </c>
      <c r="AY336" s="23" t="s">
        <v>127</v>
      </c>
      <c r="BE336" s="185">
        <f t="shared" si="24"/>
        <v>0</v>
      </c>
      <c r="BF336" s="185">
        <f t="shared" si="25"/>
        <v>0</v>
      </c>
      <c r="BG336" s="185">
        <f t="shared" si="26"/>
        <v>0</v>
      </c>
      <c r="BH336" s="185">
        <f t="shared" si="27"/>
        <v>0</v>
      </c>
      <c r="BI336" s="185">
        <f t="shared" si="28"/>
        <v>0</v>
      </c>
      <c r="BJ336" s="23" t="s">
        <v>74</v>
      </c>
      <c r="BK336" s="185">
        <f t="shared" si="29"/>
        <v>0</v>
      </c>
      <c r="BL336" s="23" t="s">
        <v>84</v>
      </c>
      <c r="BM336" s="23" t="s">
        <v>562</v>
      </c>
    </row>
    <row r="337" spans="2:65" s="1" customFormat="1" ht="44.25" customHeight="1">
      <c r="B337" s="173"/>
      <c r="C337" s="174" t="s">
        <v>563</v>
      </c>
      <c r="D337" s="174" t="s">
        <v>130</v>
      </c>
      <c r="E337" s="175" t="s">
        <v>564</v>
      </c>
      <c r="F337" s="176" t="s">
        <v>1101</v>
      </c>
      <c r="G337" s="177" t="s">
        <v>190</v>
      </c>
      <c r="H337" s="178">
        <v>125</v>
      </c>
      <c r="I337" s="179"/>
      <c r="J337" s="180">
        <f t="shared" si="20"/>
        <v>0</v>
      </c>
      <c r="K337" s="176" t="s">
        <v>134</v>
      </c>
      <c r="L337" s="40"/>
      <c r="M337" s="181" t="s">
        <v>5</v>
      </c>
      <c r="N337" s="182" t="s">
        <v>40</v>
      </c>
      <c r="O337" s="41"/>
      <c r="P337" s="183">
        <f t="shared" si="21"/>
        <v>0</v>
      </c>
      <c r="Q337" s="183">
        <v>0.1295</v>
      </c>
      <c r="R337" s="183">
        <f t="shared" si="22"/>
        <v>16.1875</v>
      </c>
      <c r="S337" s="183">
        <v>0</v>
      </c>
      <c r="T337" s="184">
        <f t="shared" si="23"/>
        <v>0</v>
      </c>
      <c r="AR337" s="23" t="s">
        <v>84</v>
      </c>
      <c r="AT337" s="23" t="s">
        <v>130</v>
      </c>
      <c r="AU337" s="23" t="s">
        <v>78</v>
      </c>
      <c r="AY337" s="23" t="s">
        <v>127</v>
      </c>
      <c r="BE337" s="185">
        <f t="shared" si="24"/>
        <v>0</v>
      </c>
      <c r="BF337" s="185">
        <f t="shared" si="25"/>
        <v>0</v>
      </c>
      <c r="BG337" s="185">
        <f t="shared" si="26"/>
        <v>0</v>
      </c>
      <c r="BH337" s="185">
        <f t="shared" si="27"/>
        <v>0</v>
      </c>
      <c r="BI337" s="185">
        <f t="shared" si="28"/>
        <v>0</v>
      </c>
      <c r="BJ337" s="23" t="s">
        <v>74</v>
      </c>
      <c r="BK337" s="185">
        <f t="shared" si="29"/>
        <v>0</v>
      </c>
      <c r="BL337" s="23" t="s">
        <v>84</v>
      </c>
      <c r="BM337" s="23" t="s">
        <v>565</v>
      </c>
    </row>
    <row r="338" spans="2:51" s="11" customFormat="1" ht="13.5">
      <c r="B338" s="186"/>
      <c r="D338" s="187" t="s">
        <v>136</v>
      </c>
      <c r="E338" s="188" t="s">
        <v>5</v>
      </c>
      <c r="F338" s="189" t="s">
        <v>566</v>
      </c>
      <c r="H338" s="190" t="s">
        <v>5</v>
      </c>
      <c r="I338" s="191"/>
      <c r="L338" s="186"/>
      <c r="M338" s="192"/>
      <c r="N338" s="193"/>
      <c r="O338" s="193"/>
      <c r="P338" s="193"/>
      <c r="Q338" s="193"/>
      <c r="R338" s="193"/>
      <c r="S338" s="193"/>
      <c r="T338" s="194"/>
      <c r="AT338" s="190" t="s">
        <v>136</v>
      </c>
      <c r="AU338" s="190" t="s">
        <v>78</v>
      </c>
      <c r="AV338" s="11" t="s">
        <v>74</v>
      </c>
      <c r="AW338" s="11" t="s">
        <v>33</v>
      </c>
      <c r="AX338" s="11" t="s">
        <v>69</v>
      </c>
      <c r="AY338" s="190" t="s">
        <v>127</v>
      </c>
    </row>
    <row r="339" spans="2:51" s="12" customFormat="1" ht="13.5">
      <c r="B339" s="195"/>
      <c r="D339" s="187" t="s">
        <v>136</v>
      </c>
      <c r="E339" s="196" t="s">
        <v>5</v>
      </c>
      <c r="F339" s="197" t="s">
        <v>567</v>
      </c>
      <c r="H339" s="198">
        <v>125</v>
      </c>
      <c r="I339" s="199"/>
      <c r="L339" s="195"/>
      <c r="M339" s="200"/>
      <c r="N339" s="201"/>
      <c r="O339" s="201"/>
      <c r="P339" s="201"/>
      <c r="Q339" s="201"/>
      <c r="R339" s="201"/>
      <c r="S339" s="201"/>
      <c r="T339" s="202"/>
      <c r="AT339" s="196" t="s">
        <v>136</v>
      </c>
      <c r="AU339" s="196" t="s">
        <v>78</v>
      </c>
      <c r="AV339" s="12" t="s">
        <v>78</v>
      </c>
      <c r="AW339" s="12" t="s">
        <v>33</v>
      </c>
      <c r="AX339" s="12" t="s">
        <v>69</v>
      </c>
      <c r="AY339" s="196" t="s">
        <v>127</v>
      </c>
    </row>
    <row r="340" spans="2:51" s="13" customFormat="1" ht="13.5">
      <c r="B340" s="203"/>
      <c r="D340" s="204" t="s">
        <v>136</v>
      </c>
      <c r="E340" s="205" t="s">
        <v>5</v>
      </c>
      <c r="F340" s="206" t="s">
        <v>139</v>
      </c>
      <c r="H340" s="207">
        <v>125</v>
      </c>
      <c r="I340" s="208"/>
      <c r="L340" s="203"/>
      <c r="M340" s="209"/>
      <c r="N340" s="210"/>
      <c r="O340" s="210"/>
      <c r="P340" s="210"/>
      <c r="Q340" s="210"/>
      <c r="R340" s="210"/>
      <c r="S340" s="210"/>
      <c r="T340" s="211"/>
      <c r="AT340" s="212" t="s">
        <v>136</v>
      </c>
      <c r="AU340" s="212" t="s">
        <v>78</v>
      </c>
      <c r="AV340" s="13" t="s">
        <v>84</v>
      </c>
      <c r="AW340" s="13" t="s">
        <v>33</v>
      </c>
      <c r="AX340" s="13" t="s">
        <v>74</v>
      </c>
      <c r="AY340" s="212" t="s">
        <v>127</v>
      </c>
    </row>
    <row r="341" spans="2:65" s="1" customFormat="1" ht="22.5" customHeight="1">
      <c r="B341" s="173"/>
      <c r="C341" s="213" t="s">
        <v>568</v>
      </c>
      <c r="D341" s="213" t="s">
        <v>146</v>
      </c>
      <c r="E341" s="214" t="s">
        <v>569</v>
      </c>
      <c r="F341" s="215" t="s">
        <v>570</v>
      </c>
      <c r="G341" s="216" t="s">
        <v>349</v>
      </c>
      <c r="H341" s="217">
        <v>125</v>
      </c>
      <c r="I341" s="218"/>
      <c r="J341" s="219">
        <f>ROUND(I341*H341,2)</f>
        <v>0</v>
      </c>
      <c r="K341" s="215" t="s">
        <v>134</v>
      </c>
      <c r="L341" s="220"/>
      <c r="M341" s="221" t="s">
        <v>5</v>
      </c>
      <c r="N341" s="222" t="s">
        <v>40</v>
      </c>
      <c r="O341" s="41"/>
      <c r="P341" s="183">
        <f>O341*H341</f>
        <v>0</v>
      </c>
      <c r="Q341" s="183">
        <v>0.045</v>
      </c>
      <c r="R341" s="183">
        <f>Q341*H341</f>
        <v>5.625</v>
      </c>
      <c r="S341" s="183">
        <v>0</v>
      </c>
      <c r="T341" s="184">
        <f>S341*H341</f>
        <v>0</v>
      </c>
      <c r="AR341" s="23" t="s">
        <v>150</v>
      </c>
      <c r="AT341" s="23" t="s">
        <v>146</v>
      </c>
      <c r="AU341" s="23" t="s">
        <v>78</v>
      </c>
      <c r="AY341" s="23" t="s">
        <v>127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23" t="s">
        <v>74</v>
      </c>
      <c r="BK341" s="185">
        <f>ROUND(I341*H341,2)</f>
        <v>0</v>
      </c>
      <c r="BL341" s="23" t="s">
        <v>84</v>
      </c>
      <c r="BM341" s="23" t="s">
        <v>571</v>
      </c>
    </row>
    <row r="342" spans="2:65" s="1" customFormat="1" ht="44.25" customHeight="1">
      <c r="B342" s="173"/>
      <c r="C342" s="174" t="s">
        <v>572</v>
      </c>
      <c r="D342" s="174" t="s">
        <v>130</v>
      </c>
      <c r="E342" s="175" t="s">
        <v>573</v>
      </c>
      <c r="F342" s="176" t="s">
        <v>1102</v>
      </c>
      <c r="G342" s="177" t="s">
        <v>190</v>
      </c>
      <c r="H342" s="178">
        <v>74</v>
      </c>
      <c r="I342" s="179"/>
      <c r="J342" s="180">
        <f>ROUND(I342*H342,2)</f>
        <v>0</v>
      </c>
      <c r="K342" s="176" t="s">
        <v>134</v>
      </c>
      <c r="L342" s="40"/>
      <c r="M342" s="181" t="s">
        <v>5</v>
      </c>
      <c r="N342" s="182" t="s">
        <v>40</v>
      </c>
      <c r="O342" s="41"/>
      <c r="P342" s="183">
        <f>O342*H342</f>
        <v>0</v>
      </c>
      <c r="Q342" s="183">
        <v>0.14067</v>
      </c>
      <c r="R342" s="183">
        <f>Q342*H342</f>
        <v>10.40958</v>
      </c>
      <c r="S342" s="183">
        <v>0</v>
      </c>
      <c r="T342" s="184">
        <f>S342*H342</f>
        <v>0</v>
      </c>
      <c r="AR342" s="23" t="s">
        <v>84</v>
      </c>
      <c r="AT342" s="23" t="s">
        <v>130</v>
      </c>
      <c r="AU342" s="23" t="s">
        <v>78</v>
      </c>
      <c r="AY342" s="23" t="s">
        <v>127</v>
      </c>
      <c r="BE342" s="185">
        <f>IF(N342="základní",J342,0)</f>
        <v>0</v>
      </c>
      <c r="BF342" s="185">
        <f>IF(N342="snížená",J342,0)</f>
        <v>0</v>
      </c>
      <c r="BG342" s="185">
        <f>IF(N342="zákl. přenesená",J342,0)</f>
        <v>0</v>
      </c>
      <c r="BH342" s="185">
        <f>IF(N342="sníž. přenesená",J342,0)</f>
        <v>0</v>
      </c>
      <c r="BI342" s="185">
        <f>IF(N342="nulová",J342,0)</f>
        <v>0</v>
      </c>
      <c r="BJ342" s="23" t="s">
        <v>74</v>
      </c>
      <c r="BK342" s="185">
        <f>ROUND(I342*H342,2)</f>
        <v>0</v>
      </c>
      <c r="BL342" s="23" t="s">
        <v>84</v>
      </c>
      <c r="BM342" s="23" t="s">
        <v>574</v>
      </c>
    </row>
    <row r="343" spans="2:51" s="11" customFormat="1" ht="13.5">
      <c r="B343" s="186"/>
      <c r="D343" s="187" t="s">
        <v>136</v>
      </c>
      <c r="E343" s="188" t="s">
        <v>5</v>
      </c>
      <c r="F343" s="189" t="s">
        <v>575</v>
      </c>
      <c r="H343" s="190" t="s">
        <v>5</v>
      </c>
      <c r="I343" s="191"/>
      <c r="L343" s="186"/>
      <c r="M343" s="192"/>
      <c r="N343" s="193"/>
      <c r="O343" s="193"/>
      <c r="P343" s="193"/>
      <c r="Q343" s="193"/>
      <c r="R343" s="193"/>
      <c r="S343" s="193"/>
      <c r="T343" s="194"/>
      <c r="AT343" s="190" t="s">
        <v>136</v>
      </c>
      <c r="AU343" s="190" t="s">
        <v>78</v>
      </c>
      <c r="AV343" s="11" t="s">
        <v>74</v>
      </c>
      <c r="AW343" s="11" t="s">
        <v>33</v>
      </c>
      <c r="AX343" s="11" t="s">
        <v>69</v>
      </c>
      <c r="AY343" s="190" t="s">
        <v>127</v>
      </c>
    </row>
    <row r="344" spans="2:51" s="12" customFormat="1" ht="13.5">
      <c r="B344" s="195"/>
      <c r="D344" s="187" t="s">
        <v>136</v>
      </c>
      <c r="E344" s="196" t="s">
        <v>5</v>
      </c>
      <c r="F344" s="197" t="s">
        <v>576</v>
      </c>
      <c r="H344" s="198">
        <v>74</v>
      </c>
      <c r="I344" s="199"/>
      <c r="L344" s="195"/>
      <c r="M344" s="200"/>
      <c r="N344" s="201"/>
      <c r="O344" s="201"/>
      <c r="P344" s="201"/>
      <c r="Q344" s="201"/>
      <c r="R344" s="201"/>
      <c r="S344" s="201"/>
      <c r="T344" s="202"/>
      <c r="AT344" s="196" t="s">
        <v>136</v>
      </c>
      <c r="AU344" s="196" t="s">
        <v>78</v>
      </c>
      <c r="AV344" s="12" t="s">
        <v>78</v>
      </c>
      <c r="AW344" s="12" t="s">
        <v>33</v>
      </c>
      <c r="AX344" s="12" t="s">
        <v>69</v>
      </c>
      <c r="AY344" s="196" t="s">
        <v>127</v>
      </c>
    </row>
    <row r="345" spans="2:51" s="13" customFormat="1" ht="13.5">
      <c r="B345" s="203"/>
      <c r="D345" s="204" t="s">
        <v>136</v>
      </c>
      <c r="E345" s="205" t="s">
        <v>5</v>
      </c>
      <c r="F345" s="206" t="s">
        <v>139</v>
      </c>
      <c r="H345" s="207">
        <v>74</v>
      </c>
      <c r="I345" s="208"/>
      <c r="L345" s="203"/>
      <c r="M345" s="209"/>
      <c r="N345" s="210"/>
      <c r="O345" s="210"/>
      <c r="P345" s="210"/>
      <c r="Q345" s="210"/>
      <c r="R345" s="210"/>
      <c r="S345" s="210"/>
      <c r="T345" s="211"/>
      <c r="AT345" s="212" t="s">
        <v>136</v>
      </c>
      <c r="AU345" s="212" t="s">
        <v>78</v>
      </c>
      <c r="AV345" s="13" t="s">
        <v>84</v>
      </c>
      <c r="AW345" s="13" t="s">
        <v>33</v>
      </c>
      <c r="AX345" s="13" t="s">
        <v>74</v>
      </c>
      <c r="AY345" s="212" t="s">
        <v>127</v>
      </c>
    </row>
    <row r="346" spans="2:65" s="1" customFormat="1" ht="22.5" customHeight="1">
      <c r="B346" s="173"/>
      <c r="C346" s="213" t="s">
        <v>577</v>
      </c>
      <c r="D346" s="213" t="s">
        <v>146</v>
      </c>
      <c r="E346" s="214" t="s">
        <v>578</v>
      </c>
      <c r="F346" s="215" t="s">
        <v>579</v>
      </c>
      <c r="G346" s="216" t="s">
        <v>190</v>
      </c>
      <c r="H346" s="217">
        <v>74</v>
      </c>
      <c r="I346" s="218"/>
      <c r="J346" s="219">
        <f>ROUND(I346*H346,2)</f>
        <v>0</v>
      </c>
      <c r="K346" s="215" t="s">
        <v>134</v>
      </c>
      <c r="L346" s="220"/>
      <c r="M346" s="221" t="s">
        <v>5</v>
      </c>
      <c r="N346" s="222" t="s">
        <v>40</v>
      </c>
      <c r="O346" s="41"/>
      <c r="P346" s="183">
        <f>O346*H346</f>
        <v>0</v>
      </c>
      <c r="Q346" s="183">
        <v>0.065</v>
      </c>
      <c r="R346" s="183">
        <f>Q346*H346</f>
        <v>4.8100000000000005</v>
      </c>
      <c r="S346" s="183">
        <v>0</v>
      </c>
      <c r="T346" s="184">
        <f>S346*H346</f>
        <v>0</v>
      </c>
      <c r="AR346" s="23" t="s">
        <v>150</v>
      </c>
      <c r="AT346" s="23" t="s">
        <v>146</v>
      </c>
      <c r="AU346" s="23" t="s">
        <v>78</v>
      </c>
      <c r="AY346" s="23" t="s">
        <v>127</v>
      </c>
      <c r="BE346" s="185">
        <f>IF(N346="základní",J346,0)</f>
        <v>0</v>
      </c>
      <c r="BF346" s="185">
        <f>IF(N346="snížená",J346,0)</f>
        <v>0</v>
      </c>
      <c r="BG346" s="185">
        <f>IF(N346="zákl. přenesená",J346,0)</f>
        <v>0</v>
      </c>
      <c r="BH346" s="185">
        <f>IF(N346="sníž. přenesená",J346,0)</f>
        <v>0</v>
      </c>
      <c r="BI346" s="185">
        <f>IF(N346="nulová",J346,0)</f>
        <v>0</v>
      </c>
      <c r="BJ346" s="23" t="s">
        <v>74</v>
      </c>
      <c r="BK346" s="185">
        <f>ROUND(I346*H346,2)</f>
        <v>0</v>
      </c>
      <c r="BL346" s="23" t="s">
        <v>84</v>
      </c>
      <c r="BM346" s="23" t="s">
        <v>580</v>
      </c>
    </row>
    <row r="347" spans="2:47" s="1" customFormat="1" ht="27">
      <c r="B347" s="40"/>
      <c r="D347" s="204" t="s">
        <v>581</v>
      </c>
      <c r="F347" s="229" t="s">
        <v>582</v>
      </c>
      <c r="I347" s="230"/>
      <c r="L347" s="40"/>
      <c r="M347" s="231"/>
      <c r="N347" s="41"/>
      <c r="O347" s="41"/>
      <c r="P347" s="41"/>
      <c r="Q347" s="41"/>
      <c r="R347" s="41"/>
      <c r="S347" s="41"/>
      <c r="T347" s="69"/>
      <c r="AT347" s="23" t="s">
        <v>581</v>
      </c>
      <c r="AU347" s="23" t="s">
        <v>78</v>
      </c>
    </row>
    <row r="348" spans="2:65" s="1" customFormat="1" ht="44.25" customHeight="1">
      <c r="B348" s="173"/>
      <c r="C348" s="174" t="s">
        <v>583</v>
      </c>
      <c r="D348" s="174" t="s">
        <v>130</v>
      </c>
      <c r="E348" s="175" t="s">
        <v>584</v>
      </c>
      <c r="F348" s="176" t="s">
        <v>585</v>
      </c>
      <c r="G348" s="177" t="s">
        <v>190</v>
      </c>
      <c r="H348" s="178">
        <v>128</v>
      </c>
      <c r="I348" s="179"/>
      <c r="J348" s="180">
        <f>ROUND(I348*H348,2)</f>
        <v>0</v>
      </c>
      <c r="K348" s="176" t="s">
        <v>134</v>
      </c>
      <c r="L348" s="40"/>
      <c r="M348" s="181" t="s">
        <v>5</v>
      </c>
      <c r="N348" s="182" t="s">
        <v>40</v>
      </c>
      <c r="O348" s="41"/>
      <c r="P348" s="183">
        <f>O348*H348</f>
        <v>0</v>
      </c>
      <c r="Q348" s="183">
        <v>9E-05</v>
      </c>
      <c r="R348" s="183">
        <f>Q348*H348</f>
        <v>0.01152</v>
      </c>
      <c r="S348" s="183">
        <v>0</v>
      </c>
      <c r="T348" s="184">
        <f>S348*H348</f>
        <v>0</v>
      </c>
      <c r="AR348" s="23" t="s">
        <v>84</v>
      </c>
      <c r="AT348" s="23" t="s">
        <v>130</v>
      </c>
      <c r="AU348" s="23" t="s">
        <v>78</v>
      </c>
      <c r="AY348" s="23" t="s">
        <v>127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23" t="s">
        <v>74</v>
      </c>
      <c r="BK348" s="185">
        <f>ROUND(I348*H348,2)</f>
        <v>0</v>
      </c>
      <c r="BL348" s="23" t="s">
        <v>84</v>
      </c>
      <c r="BM348" s="23" t="s">
        <v>586</v>
      </c>
    </row>
    <row r="349" spans="2:65" s="1" customFormat="1" ht="22.5" customHeight="1">
      <c r="B349" s="173"/>
      <c r="C349" s="174" t="s">
        <v>587</v>
      </c>
      <c r="D349" s="174" t="s">
        <v>130</v>
      </c>
      <c r="E349" s="175" t="s">
        <v>588</v>
      </c>
      <c r="F349" s="176" t="s">
        <v>589</v>
      </c>
      <c r="G349" s="177" t="s">
        <v>190</v>
      </c>
      <c r="H349" s="178">
        <v>128</v>
      </c>
      <c r="I349" s="179"/>
      <c r="J349" s="180">
        <f>ROUND(I349*H349,2)</f>
        <v>0</v>
      </c>
      <c r="K349" s="176" t="s">
        <v>134</v>
      </c>
      <c r="L349" s="40"/>
      <c r="M349" s="181" t="s">
        <v>5</v>
      </c>
      <c r="N349" s="182" t="s">
        <v>40</v>
      </c>
      <c r="O349" s="41"/>
      <c r="P349" s="183">
        <f>O349*H349</f>
        <v>0</v>
      </c>
      <c r="Q349" s="183">
        <v>0</v>
      </c>
      <c r="R349" s="183">
        <f>Q349*H349</f>
        <v>0</v>
      </c>
      <c r="S349" s="183">
        <v>0</v>
      </c>
      <c r="T349" s="184">
        <f>S349*H349</f>
        <v>0</v>
      </c>
      <c r="AR349" s="23" t="s">
        <v>84</v>
      </c>
      <c r="AT349" s="23" t="s">
        <v>130</v>
      </c>
      <c r="AU349" s="23" t="s">
        <v>78</v>
      </c>
      <c r="AY349" s="23" t="s">
        <v>127</v>
      </c>
      <c r="BE349" s="185">
        <f>IF(N349="základní",J349,0)</f>
        <v>0</v>
      </c>
      <c r="BF349" s="185">
        <f>IF(N349="snížená",J349,0)</f>
        <v>0</v>
      </c>
      <c r="BG349" s="185">
        <f>IF(N349="zákl. přenesená",J349,0)</f>
        <v>0</v>
      </c>
      <c r="BH349" s="185">
        <f>IF(N349="sníž. přenesená",J349,0)</f>
        <v>0</v>
      </c>
      <c r="BI349" s="185">
        <f>IF(N349="nulová",J349,0)</f>
        <v>0</v>
      </c>
      <c r="BJ349" s="23" t="s">
        <v>74</v>
      </c>
      <c r="BK349" s="185">
        <f>ROUND(I349*H349,2)</f>
        <v>0</v>
      </c>
      <c r="BL349" s="23" t="s">
        <v>84</v>
      </c>
      <c r="BM349" s="23" t="s">
        <v>590</v>
      </c>
    </row>
    <row r="350" spans="2:65" s="1" customFormat="1" ht="44.25" customHeight="1">
      <c r="B350" s="173"/>
      <c r="C350" s="174" t="s">
        <v>591</v>
      </c>
      <c r="D350" s="174" t="s">
        <v>130</v>
      </c>
      <c r="E350" s="175" t="s">
        <v>592</v>
      </c>
      <c r="F350" s="176" t="s">
        <v>593</v>
      </c>
      <c r="G350" s="177" t="s">
        <v>349</v>
      </c>
      <c r="H350" s="178">
        <v>3</v>
      </c>
      <c r="I350" s="179"/>
      <c r="J350" s="180">
        <f>ROUND(I350*H350,2)</f>
        <v>0</v>
      </c>
      <c r="K350" s="176" t="s">
        <v>134</v>
      </c>
      <c r="L350" s="40"/>
      <c r="M350" s="181" t="s">
        <v>5</v>
      </c>
      <c r="N350" s="182" t="s">
        <v>40</v>
      </c>
      <c r="O350" s="41"/>
      <c r="P350" s="183">
        <f>O350*H350</f>
        <v>0</v>
      </c>
      <c r="Q350" s="183">
        <v>0</v>
      </c>
      <c r="R350" s="183">
        <f>Q350*H350</f>
        <v>0</v>
      </c>
      <c r="S350" s="183">
        <v>0.037</v>
      </c>
      <c r="T350" s="184">
        <f>S350*H350</f>
        <v>0.11099999999999999</v>
      </c>
      <c r="AR350" s="23" t="s">
        <v>84</v>
      </c>
      <c r="AT350" s="23" t="s">
        <v>130</v>
      </c>
      <c r="AU350" s="23" t="s">
        <v>78</v>
      </c>
      <c r="AY350" s="23" t="s">
        <v>127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23" t="s">
        <v>74</v>
      </c>
      <c r="BK350" s="185">
        <f>ROUND(I350*H350,2)</f>
        <v>0</v>
      </c>
      <c r="BL350" s="23" t="s">
        <v>84</v>
      </c>
      <c r="BM350" s="23" t="s">
        <v>594</v>
      </c>
    </row>
    <row r="351" spans="2:51" s="11" customFormat="1" ht="13.5">
      <c r="B351" s="186"/>
      <c r="D351" s="187" t="s">
        <v>136</v>
      </c>
      <c r="E351" s="188" t="s">
        <v>5</v>
      </c>
      <c r="F351" s="189" t="s">
        <v>595</v>
      </c>
      <c r="H351" s="190" t="s">
        <v>5</v>
      </c>
      <c r="I351" s="191"/>
      <c r="L351" s="186"/>
      <c r="M351" s="192"/>
      <c r="N351" s="193"/>
      <c r="O351" s="193"/>
      <c r="P351" s="193"/>
      <c r="Q351" s="193"/>
      <c r="R351" s="193"/>
      <c r="S351" s="193"/>
      <c r="T351" s="194"/>
      <c r="AT351" s="190" t="s">
        <v>136</v>
      </c>
      <c r="AU351" s="190" t="s">
        <v>78</v>
      </c>
      <c r="AV351" s="11" t="s">
        <v>74</v>
      </c>
      <c r="AW351" s="11" t="s">
        <v>33</v>
      </c>
      <c r="AX351" s="11" t="s">
        <v>69</v>
      </c>
      <c r="AY351" s="190" t="s">
        <v>127</v>
      </c>
    </row>
    <row r="352" spans="2:51" s="12" customFormat="1" ht="13.5">
      <c r="B352" s="195"/>
      <c r="D352" s="187" t="s">
        <v>136</v>
      </c>
      <c r="E352" s="196" t="s">
        <v>5</v>
      </c>
      <c r="F352" s="197" t="s">
        <v>81</v>
      </c>
      <c r="H352" s="198">
        <v>3</v>
      </c>
      <c r="I352" s="199"/>
      <c r="L352" s="195"/>
      <c r="M352" s="200"/>
      <c r="N352" s="201"/>
      <c r="O352" s="201"/>
      <c r="P352" s="201"/>
      <c r="Q352" s="201"/>
      <c r="R352" s="201"/>
      <c r="S352" s="201"/>
      <c r="T352" s="202"/>
      <c r="AT352" s="196" t="s">
        <v>136</v>
      </c>
      <c r="AU352" s="196" t="s">
        <v>78</v>
      </c>
      <c r="AV352" s="12" t="s">
        <v>78</v>
      </c>
      <c r="AW352" s="12" t="s">
        <v>33</v>
      </c>
      <c r="AX352" s="12" t="s">
        <v>69</v>
      </c>
      <c r="AY352" s="196" t="s">
        <v>127</v>
      </c>
    </row>
    <row r="353" spans="2:51" s="13" customFormat="1" ht="13.5">
      <c r="B353" s="203"/>
      <c r="D353" s="204" t="s">
        <v>136</v>
      </c>
      <c r="E353" s="205" t="s">
        <v>5</v>
      </c>
      <c r="F353" s="206" t="s">
        <v>139</v>
      </c>
      <c r="H353" s="207">
        <v>3</v>
      </c>
      <c r="I353" s="208"/>
      <c r="L353" s="203"/>
      <c r="M353" s="209"/>
      <c r="N353" s="210"/>
      <c r="O353" s="210"/>
      <c r="P353" s="210"/>
      <c r="Q353" s="210"/>
      <c r="R353" s="210"/>
      <c r="S353" s="210"/>
      <c r="T353" s="211"/>
      <c r="AT353" s="212" t="s">
        <v>136</v>
      </c>
      <c r="AU353" s="212" t="s">
        <v>78</v>
      </c>
      <c r="AV353" s="13" t="s">
        <v>84</v>
      </c>
      <c r="AW353" s="13" t="s">
        <v>33</v>
      </c>
      <c r="AX353" s="13" t="s">
        <v>74</v>
      </c>
      <c r="AY353" s="212" t="s">
        <v>127</v>
      </c>
    </row>
    <row r="354" spans="2:65" s="1" customFormat="1" ht="31.5" customHeight="1">
      <c r="B354" s="173"/>
      <c r="C354" s="174" t="s">
        <v>596</v>
      </c>
      <c r="D354" s="174" t="s">
        <v>130</v>
      </c>
      <c r="E354" s="175" t="s">
        <v>597</v>
      </c>
      <c r="F354" s="176" t="s">
        <v>598</v>
      </c>
      <c r="G354" s="177" t="s">
        <v>190</v>
      </c>
      <c r="H354" s="178">
        <v>4.5</v>
      </c>
      <c r="I354" s="179"/>
      <c r="J354" s="180">
        <f>ROUND(I354*H354,2)</f>
        <v>0</v>
      </c>
      <c r="K354" s="176" t="s">
        <v>134</v>
      </c>
      <c r="L354" s="40"/>
      <c r="M354" s="181" t="s">
        <v>5</v>
      </c>
      <c r="N354" s="182" t="s">
        <v>40</v>
      </c>
      <c r="O354" s="41"/>
      <c r="P354" s="183">
        <f>O354*H354</f>
        <v>0</v>
      </c>
      <c r="Q354" s="183">
        <v>0</v>
      </c>
      <c r="R354" s="183">
        <f>Q354*H354</f>
        <v>0</v>
      </c>
      <c r="S354" s="183">
        <v>0</v>
      </c>
      <c r="T354" s="184">
        <f>S354*H354</f>
        <v>0</v>
      </c>
      <c r="AR354" s="23" t="s">
        <v>84</v>
      </c>
      <c r="AT354" s="23" t="s">
        <v>130</v>
      </c>
      <c r="AU354" s="23" t="s">
        <v>78</v>
      </c>
      <c r="AY354" s="23" t="s">
        <v>127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23" t="s">
        <v>74</v>
      </c>
      <c r="BK354" s="185">
        <f>ROUND(I354*H354,2)</f>
        <v>0</v>
      </c>
      <c r="BL354" s="23" t="s">
        <v>84</v>
      </c>
      <c r="BM354" s="23" t="s">
        <v>599</v>
      </c>
    </row>
    <row r="355" spans="2:51" s="11" customFormat="1" ht="13.5">
      <c r="B355" s="186"/>
      <c r="D355" s="187" t="s">
        <v>136</v>
      </c>
      <c r="E355" s="188" t="s">
        <v>5</v>
      </c>
      <c r="F355" s="189" t="s">
        <v>345</v>
      </c>
      <c r="H355" s="190" t="s">
        <v>5</v>
      </c>
      <c r="I355" s="191"/>
      <c r="L355" s="186"/>
      <c r="M355" s="192"/>
      <c r="N355" s="193"/>
      <c r="O355" s="193"/>
      <c r="P355" s="193"/>
      <c r="Q355" s="193"/>
      <c r="R355" s="193"/>
      <c r="S355" s="193"/>
      <c r="T355" s="194"/>
      <c r="AT355" s="190" t="s">
        <v>136</v>
      </c>
      <c r="AU355" s="190" t="s">
        <v>78</v>
      </c>
      <c r="AV355" s="11" t="s">
        <v>74</v>
      </c>
      <c r="AW355" s="11" t="s">
        <v>33</v>
      </c>
      <c r="AX355" s="11" t="s">
        <v>69</v>
      </c>
      <c r="AY355" s="190" t="s">
        <v>127</v>
      </c>
    </row>
    <row r="356" spans="2:51" s="12" customFormat="1" ht="13.5">
      <c r="B356" s="195"/>
      <c r="D356" s="187" t="s">
        <v>136</v>
      </c>
      <c r="E356" s="196" t="s">
        <v>5</v>
      </c>
      <c r="F356" s="197" t="s">
        <v>600</v>
      </c>
      <c r="H356" s="198">
        <v>4.5</v>
      </c>
      <c r="I356" s="199"/>
      <c r="L356" s="195"/>
      <c r="M356" s="200"/>
      <c r="N356" s="201"/>
      <c r="O356" s="201"/>
      <c r="P356" s="201"/>
      <c r="Q356" s="201"/>
      <c r="R356" s="201"/>
      <c r="S356" s="201"/>
      <c r="T356" s="202"/>
      <c r="AT356" s="196" t="s">
        <v>136</v>
      </c>
      <c r="AU356" s="196" t="s">
        <v>78</v>
      </c>
      <c r="AV356" s="12" t="s">
        <v>78</v>
      </c>
      <c r="AW356" s="12" t="s">
        <v>33</v>
      </c>
      <c r="AX356" s="12" t="s">
        <v>69</v>
      </c>
      <c r="AY356" s="196" t="s">
        <v>127</v>
      </c>
    </row>
    <row r="357" spans="2:51" s="13" customFormat="1" ht="13.5">
      <c r="B357" s="203"/>
      <c r="D357" s="204" t="s">
        <v>136</v>
      </c>
      <c r="E357" s="205" t="s">
        <v>5</v>
      </c>
      <c r="F357" s="206" t="s">
        <v>139</v>
      </c>
      <c r="H357" s="207">
        <v>4.5</v>
      </c>
      <c r="I357" s="208"/>
      <c r="L357" s="203"/>
      <c r="M357" s="209"/>
      <c r="N357" s="210"/>
      <c r="O357" s="210"/>
      <c r="P357" s="210"/>
      <c r="Q357" s="210"/>
      <c r="R357" s="210"/>
      <c r="S357" s="210"/>
      <c r="T357" s="211"/>
      <c r="AT357" s="212" t="s">
        <v>136</v>
      </c>
      <c r="AU357" s="212" t="s">
        <v>78</v>
      </c>
      <c r="AV357" s="13" t="s">
        <v>84</v>
      </c>
      <c r="AW357" s="13" t="s">
        <v>33</v>
      </c>
      <c r="AX357" s="13" t="s">
        <v>74</v>
      </c>
      <c r="AY357" s="212" t="s">
        <v>127</v>
      </c>
    </row>
    <row r="358" spans="2:65" s="1" customFormat="1" ht="22.5" customHeight="1">
      <c r="B358" s="173"/>
      <c r="C358" s="213" t="s">
        <v>601</v>
      </c>
      <c r="D358" s="213" t="s">
        <v>146</v>
      </c>
      <c r="E358" s="214" t="s">
        <v>602</v>
      </c>
      <c r="F358" s="215" t="s">
        <v>603</v>
      </c>
      <c r="G358" s="216" t="s">
        <v>190</v>
      </c>
      <c r="H358" s="217">
        <v>9</v>
      </c>
      <c r="I358" s="218"/>
      <c r="J358" s="219">
        <f>ROUND(I358*H358,2)</f>
        <v>0</v>
      </c>
      <c r="K358" s="215" t="s">
        <v>134</v>
      </c>
      <c r="L358" s="220"/>
      <c r="M358" s="221" t="s">
        <v>5</v>
      </c>
      <c r="N358" s="222" t="s">
        <v>40</v>
      </c>
      <c r="O358" s="41"/>
      <c r="P358" s="183">
        <f>O358*H358</f>
        <v>0</v>
      </c>
      <c r="Q358" s="183">
        <v>0.01</v>
      </c>
      <c r="R358" s="183">
        <f>Q358*H358</f>
        <v>0.09</v>
      </c>
      <c r="S358" s="183">
        <v>0</v>
      </c>
      <c r="T358" s="184">
        <f>S358*H358</f>
        <v>0</v>
      </c>
      <c r="AR358" s="23" t="s">
        <v>150</v>
      </c>
      <c r="AT358" s="23" t="s">
        <v>146</v>
      </c>
      <c r="AU358" s="23" t="s">
        <v>78</v>
      </c>
      <c r="AY358" s="23" t="s">
        <v>127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23" t="s">
        <v>74</v>
      </c>
      <c r="BK358" s="185">
        <f>ROUND(I358*H358,2)</f>
        <v>0</v>
      </c>
      <c r="BL358" s="23" t="s">
        <v>84</v>
      </c>
      <c r="BM358" s="23" t="s">
        <v>604</v>
      </c>
    </row>
    <row r="359" spans="2:65" s="1" customFormat="1" ht="22.5" customHeight="1">
      <c r="B359" s="173"/>
      <c r="C359" s="213" t="s">
        <v>605</v>
      </c>
      <c r="D359" s="213" t="s">
        <v>146</v>
      </c>
      <c r="E359" s="214" t="s">
        <v>606</v>
      </c>
      <c r="F359" s="215" t="s">
        <v>1104</v>
      </c>
      <c r="G359" s="216" t="s">
        <v>190</v>
      </c>
      <c r="H359" s="217">
        <v>3.3</v>
      </c>
      <c r="I359" s="218"/>
      <c r="J359" s="219">
        <f>ROUND(I359*H359,2)</f>
        <v>0</v>
      </c>
      <c r="K359" s="215" t="s">
        <v>134</v>
      </c>
      <c r="L359" s="220"/>
      <c r="M359" s="221" t="s">
        <v>5</v>
      </c>
      <c r="N359" s="222" t="s">
        <v>40</v>
      </c>
      <c r="O359" s="41"/>
      <c r="P359" s="183">
        <f>O359*H359</f>
        <v>0</v>
      </c>
      <c r="Q359" s="183">
        <v>0.03</v>
      </c>
      <c r="R359" s="183">
        <f>Q359*H359</f>
        <v>0.09899999999999999</v>
      </c>
      <c r="S359" s="183">
        <v>0</v>
      </c>
      <c r="T359" s="184">
        <f>S359*H359</f>
        <v>0</v>
      </c>
      <c r="AR359" s="23" t="s">
        <v>150</v>
      </c>
      <c r="AT359" s="23" t="s">
        <v>146</v>
      </c>
      <c r="AU359" s="23" t="s">
        <v>78</v>
      </c>
      <c r="AY359" s="23" t="s">
        <v>127</v>
      </c>
      <c r="BE359" s="185">
        <f>IF(N359="základní",J359,0)</f>
        <v>0</v>
      </c>
      <c r="BF359" s="185">
        <f>IF(N359="snížená",J359,0)</f>
        <v>0</v>
      </c>
      <c r="BG359" s="185">
        <f>IF(N359="zákl. přenesená",J359,0)</f>
        <v>0</v>
      </c>
      <c r="BH359" s="185">
        <f>IF(N359="sníž. přenesená",J359,0)</f>
        <v>0</v>
      </c>
      <c r="BI359" s="185">
        <f>IF(N359="nulová",J359,0)</f>
        <v>0</v>
      </c>
      <c r="BJ359" s="23" t="s">
        <v>74</v>
      </c>
      <c r="BK359" s="185">
        <f>ROUND(I359*H359,2)</f>
        <v>0</v>
      </c>
      <c r="BL359" s="23" t="s">
        <v>84</v>
      </c>
      <c r="BM359" s="23" t="s">
        <v>607</v>
      </c>
    </row>
    <row r="360" spans="2:51" s="11" customFormat="1" ht="13.5">
      <c r="B360" s="186"/>
      <c r="D360" s="187" t="s">
        <v>136</v>
      </c>
      <c r="E360" s="188" t="s">
        <v>5</v>
      </c>
      <c r="F360" s="189" t="s">
        <v>608</v>
      </c>
      <c r="H360" s="190" t="s">
        <v>5</v>
      </c>
      <c r="I360" s="191"/>
      <c r="L360" s="186"/>
      <c r="M360" s="192"/>
      <c r="N360" s="193"/>
      <c r="O360" s="193"/>
      <c r="P360" s="193"/>
      <c r="Q360" s="193"/>
      <c r="R360" s="193"/>
      <c r="S360" s="193"/>
      <c r="T360" s="194"/>
      <c r="AT360" s="190" t="s">
        <v>136</v>
      </c>
      <c r="AU360" s="190" t="s">
        <v>78</v>
      </c>
      <c r="AV360" s="11" t="s">
        <v>74</v>
      </c>
      <c r="AW360" s="11" t="s">
        <v>33</v>
      </c>
      <c r="AX360" s="11" t="s">
        <v>69</v>
      </c>
      <c r="AY360" s="190" t="s">
        <v>127</v>
      </c>
    </row>
    <row r="361" spans="2:51" s="11" customFormat="1" ht="13.5">
      <c r="B361" s="186"/>
      <c r="D361" s="187" t="s">
        <v>136</v>
      </c>
      <c r="E361" s="188" t="s">
        <v>5</v>
      </c>
      <c r="F361" s="189" t="s">
        <v>609</v>
      </c>
      <c r="H361" s="190" t="s">
        <v>5</v>
      </c>
      <c r="I361" s="191"/>
      <c r="L361" s="186"/>
      <c r="M361" s="192"/>
      <c r="N361" s="193"/>
      <c r="O361" s="193"/>
      <c r="P361" s="193"/>
      <c r="Q361" s="193"/>
      <c r="R361" s="193"/>
      <c r="S361" s="193"/>
      <c r="T361" s="194"/>
      <c r="AT361" s="190" t="s">
        <v>136</v>
      </c>
      <c r="AU361" s="190" t="s">
        <v>78</v>
      </c>
      <c r="AV361" s="11" t="s">
        <v>74</v>
      </c>
      <c r="AW361" s="11" t="s">
        <v>33</v>
      </c>
      <c r="AX361" s="11" t="s">
        <v>69</v>
      </c>
      <c r="AY361" s="190" t="s">
        <v>127</v>
      </c>
    </row>
    <row r="362" spans="2:51" s="12" customFormat="1" ht="13.5">
      <c r="B362" s="195"/>
      <c r="D362" s="187" t="s">
        <v>136</v>
      </c>
      <c r="E362" s="196" t="s">
        <v>5</v>
      </c>
      <c r="F362" s="197" t="s">
        <v>610</v>
      </c>
      <c r="H362" s="198">
        <v>3.3</v>
      </c>
      <c r="I362" s="199"/>
      <c r="L362" s="195"/>
      <c r="M362" s="200"/>
      <c r="N362" s="201"/>
      <c r="O362" s="201"/>
      <c r="P362" s="201"/>
      <c r="Q362" s="201"/>
      <c r="R362" s="201"/>
      <c r="S362" s="201"/>
      <c r="T362" s="202"/>
      <c r="AT362" s="196" t="s">
        <v>136</v>
      </c>
      <c r="AU362" s="196" t="s">
        <v>78</v>
      </c>
      <c r="AV362" s="12" t="s">
        <v>78</v>
      </c>
      <c r="AW362" s="12" t="s">
        <v>33</v>
      </c>
      <c r="AX362" s="12" t="s">
        <v>69</v>
      </c>
      <c r="AY362" s="196" t="s">
        <v>127</v>
      </c>
    </row>
    <row r="363" spans="2:51" s="13" customFormat="1" ht="13.5">
      <c r="B363" s="203"/>
      <c r="D363" s="187" t="s">
        <v>136</v>
      </c>
      <c r="E363" s="226" t="s">
        <v>5</v>
      </c>
      <c r="F363" s="227" t="s">
        <v>139</v>
      </c>
      <c r="H363" s="228">
        <v>3.3</v>
      </c>
      <c r="I363" s="208"/>
      <c r="L363" s="203"/>
      <c r="M363" s="209"/>
      <c r="N363" s="210"/>
      <c r="O363" s="210"/>
      <c r="P363" s="210"/>
      <c r="Q363" s="210"/>
      <c r="R363" s="210"/>
      <c r="S363" s="210"/>
      <c r="T363" s="211"/>
      <c r="AT363" s="212" t="s">
        <v>136</v>
      </c>
      <c r="AU363" s="212" t="s">
        <v>78</v>
      </c>
      <c r="AV363" s="13" t="s">
        <v>84</v>
      </c>
      <c r="AW363" s="13" t="s">
        <v>33</v>
      </c>
      <c r="AX363" s="13" t="s">
        <v>74</v>
      </c>
      <c r="AY363" s="212" t="s">
        <v>127</v>
      </c>
    </row>
    <row r="364" spans="2:63" s="10" customFormat="1" ht="29.85" customHeight="1">
      <c r="B364" s="159"/>
      <c r="D364" s="170" t="s">
        <v>68</v>
      </c>
      <c r="E364" s="171" t="s">
        <v>611</v>
      </c>
      <c r="F364" s="171" t="s">
        <v>612</v>
      </c>
      <c r="I364" s="162"/>
      <c r="J364" s="172">
        <f>BK364</f>
        <v>0</v>
      </c>
      <c r="L364" s="159"/>
      <c r="M364" s="164"/>
      <c r="N364" s="165"/>
      <c r="O364" s="165"/>
      <c r="P364" s="166">
        <f>SUM(P365:P376)</f>
        <v>0</v>
      </c>
      <c r="Q364" s="165"/>
      <c r="R364" s="166">
        <f>SUM(R365:R376)</f>
        <v>0</v>
      </c>
      <c r="S364" s="165"/>
      <c r="T364" s="167">
        <f>SUM(T365:T376)</f>
        <v>0</v>
      </c>
      <c r="AR364" s="160" t="s">
        <v>74</v>
      </c>
      <c r="AT364" s="168" t="s">
        <v>68</v>
      </c>
      <c r="AU364" s="168" t="s">
        <v>74</v>
      </c>
      <c r="AY364" s="160" t="s">
        <v>127</v>
      </c>
      <c r="BK364" s="169">
        <f>SUM(BK365:BK376)</f>
        <v>0</v>
      </c>
    </row>
    <row r="365" spans="2:65" s="1" customFormat="1" ht="31.5" customHeight="1">
      <c r="B365" s="173"/>
      <c r="C365" s="174" t="s">
        <v>613</v>
      </c>
      <c r="D365" s="174" t="s">
        <v>130</v>
      </c>
      <c r="E365" s="175" t="s">
        <v>614</v>
      </c>
      <c r="F365" s="176" t="s">
        <v>615</v>
      </c>
      <c r="G365" s="177" t="s">
        <v>149</v>
      </c>
      <c r="H365" s="178">
        <v>212.76</v>
      </c>
      <c r="I365" s="179"/>
      <c r="J365" s="180">
        <f>ROUND(I365*H365,2)</f>
        <v>0</v>
      </c>
      <c r="K365" s="176" t="s">
        <v>134</v>
      </c>
      <c r="L365" s="40"/>
      <c r="M365" s="181" t="s">
        <v>5</v>
      </c>
      <c r="N365" s="182" t="s">
        <v>40</v>
      </c>
      <c r="O365" s="41"/>
      <c r="P365" s="183">
        <f>O365*H365</f>
        <v>0</v>
      </c>
      <c r="Q365" s="183">
        <v>0</v>
      </c>
      <c r="R365" s="183">
        <f>Q365*H365</f>
        <v>0</v>
      </c>
      <c r="S365" s="183">
        <v>0</v>
      </c>
      <c r="T365" s="184">
        <f>S365*H365</f>
        <v>0</v>
      </c>
      <c r="AR365" s="23" t="s">
        <v>84</v>
      </c>
      <c r="AT365" s="23" t="s">
        <v>130</v>
      </c>
      <c r="AU365" s="23" t="s">
        <v>78</v>
      </c>
      <c r="AY365" s="23" t="s">
        <v>127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23" t="s">
        <v>74</v>
      </c>
      <c r="BK365" s="185">
        <f>ROUND(I365*H365,2)</f>
        <v>0</v>
      </c>
      <c r="BL365" s="23" t="s">
        <v>84</v>
      </c>
      <c r="BM365" s="23" t="s">
        <v>616</v>
      </c>
    </row>
    <row r="366" spans="2:65" s="1" customFormat="1" ht="31.5" customHeight="1">
      <c r="B366" s="173"/>
      <c r="C366" s="174" t="s">
        <v>617</v>
      </c>
      <c r="D366" s="174" t="s">
        <v>130</v>
      </c>
      <c r="E366" s="175" t="s">
        <v>618</v>
      </c>
      <c r="F366" s="176" t="s">
        <v>619</v>
      </c>
      <c r="G366" s="177" t="s">
        <v>149</v>
      </c>
      <c r="H366" s="178">
        <v>1914.84</v>
      </c>
      <c r="I366" s="179"/>
      <c r="J366" s="180">
        <f>ROUND(I366*H366,2)</f>
        <v>0</v>
      </c>
      <c r="K366" s="176" t="s">
        <v>134</v>
      </c>
      <c r="L366" s="40"/>
      <c r="M366" s="181" t="s">
        <v>5</v>
      </c>
      <c r="N366" s="182" t="s">
        <v>40</v>
      </c>
      <c r="O366" s="41"/>
      <c r="P366" s="183">
        <f>O366*H366</f>
        <v>0</v>
      </c>
      <c r="Q366" s="183">
        <v>0</v>
      </c>
      <c r="R366" s="183">
        <f>Q366*H366</f>
        <v>0</v>
      </c>
      <c r="S366" s="183">
        <v>0</v>
      </c>
      <c r="T366" s="184">
        <f>S366*H366</f>
        <v>0</v>
      </c>
      <c r="AR366" s="23" t="s">
        <v>84</v>
      </c>
      <c r="AT366" s="23" t="s">
        <v>130</v>
      </c>
      <c r="AU366" s="23" t="s">
        <v>78</v>
      </c>
      <c r="AY366" s="23" t="s">
        <v>127</v>
      </c>
      <c r="BE366" s="185">
        <f>IF(N366="základní",J366,0)</f>
        <v>0</v>
      </c>
      <c r="BF366" s="185">
        <f>IF(N366="snížená",J366,0)</f>
        <v>0</v>
      </c>
      <c r="BG366" s="185">
        <f>IF(N366="zákl. přenesená",J366,0)</f>
        <v>0</v>
      </c>
      <c r="BH366" s="185">
        <f>IF(N366="sníž. přenesená",J366,0)</f>
        <v>0</v>
      </c>
      <c r="BI366" s="185">
        <f>IF(N366="nulová",J366,0)</f>
        <v>0</v>
      </c>
      <c r="BJ366" s="23" t="s">
        <v>74</v>
      </c>
      <c r="BK366" s="185">
        <f>ROUND(I366*H366,2)</f>
        <v>0</v>
      </c>
      <c r="BL366" s="23" t="s">
        <v>84</v>
      </c>
      <c r="BM366" s="23" t="s">
        <v>620</v>
      </c>
    </row>
    <row r="367" spans="2:51" s="12" customFormat="1" ht="13.5">
      <c r="B367" s="195"/>
      <c r="D367" s="204" t="s">
        <v>136</v>
      </c>
      <c r="E367" s="223" t="s">
        <v>5</v>
      </c>
      <c r="F367" s="224" t="s">
        <v>621</v>
      </c>
      <c r="H367" s="225">
        <v>1914.84</v>
      </c>
      <c r="I367" s="199"/>
      <c r="L367" s="195"/>
      <c r="M367" s="200"/>
      <c r="N367" s="201"/>
      <c r="O367" s="201"/>
      <c r="P367" s="201"/>
      <c r="Q367" s="201"/>
      <c r="R367" s="201"/>
      <c r="S367" s="201"/>
      <c r="T367" s="202"/>
      <c r="AT367" s="196" t="s">
        <v>136</v>
      </c>
      <c r="AU367" s="196" t="s">
        <v>78</v>
      </c>
      <c r="AV367" s="12" t="s">
        <v>78</v>
      </c>
      <c r="AW367" s="12" t="s">
        <v>33</v>
      </c>
      <c r="AX367" s="12" t="s">
        <v>74</v>
      </c>
      <c r="AY367" s="196" t="s">
        <v>127</v>
      </c>
    </row>
    <row r="368" spans="2:65" s="1" customFormat="1" ht="31.5" customHeight="1">
      <c r="B368" s="173"/>
      <c r="C368" s="174" t="s">
        <v>622</v>
      </c>
      <c r="D368" s="174" t="s">
        <v>130</v>
      </c>
      <c r="E368" s="175" t="s">
        <v>623</v>
      </c>
      <c r="F368" s="176" t="s">
        <v>624</v>
      </c>
      <c r="G368" s="177" t="s">
        <v>149</v>
      </c>
      <c r="H368" s="178">
        <v>21.25</v>
      </c>
      <c r="I368" s="179"/>
      <c r="J368" s="180">
        <f>ROUND(I368*H368,2)</f>
        <v>0</v>
      </c>
      <c r="K368" s="176" t="s">
        <v>134</v>
      </c>
      <c r="L368" s="40"/>
      <c r="M368" s="181" t="s">
        <v>5</v>
      </c>
      <c r="N368" s="182" t="s">
        <v>40</v>
      </c>
      <c r="O368" s="41"/>
      <c r="P368" s="183">
        <f>O368*H368</f>
        <v>0</v>
      </c>
      <c r="Q368" s="183">
        <v>0</v>
      </c>
      <c r="R368" s="183">
        <f>Q368*H368</f>
        <v>0</v>
      </c>
      <c r="S368" s="183">
        <v>0</v>
      </c>
      <c r="T368" s="184">
        <f>S368*H368</f>
        <v>0</v>
      </c>
      <c r="AR368" s="23" t="s">
        <v>84</v>
      </c>
      <c r="AT368" s="23" t="s">
        <v>130</v>
      </c>
      <c r="AU368" s="23" t="s">
        <v>78</v>
      </c>
      <c r="AY368" s="23" t="s">
        <v>127</v>
      </c>
      <c r="BE368" s="185">
        <f>IF(N368="základní",J368,0)</f>
        <v>0</v>
      </c>
      <c r="BF368" s="185">
        <f>IF(N368="snížená",J368,0)</f>
        <v>0</v>
      </c>
      <c r="BG368" s="185">
        <f>IF(N368="zákl. přenesená",J368,0)</f>
        <v>0</v>
      </c>
      <c r="BH368" s="185">
        <f>IF(N368="sníž. přenesená",J368,0)</f>
        <v>0</v>
      </c>
      <c r="BI368" s="185">
        <f>IF(N368="nulová",J368,0)</f>
        <v>0</v>
      </c>
      <c r="BJ368" s="23" t="s">
        <v>74</v>
      </c>
      <c r="BK368" s="185">
        <f>ROUND(I368*H368,2)</f>
        <v>0</v>
      </c>
      <c r="BL368" s="23" t="s">
        <v>84</v>
      </c>
      <c r="BM368" s="23" t="s">
        <v>625</v>
      </c>
    </row>
    <row r="369" spans="2:65" s="1" customFormat="1" ht="31.5" customHeight="1">
      <c r="B369" s="173"/>
      <c r="C369" s="174" t="s">
        <v>626</v>
      </c>
      <c r="D369" s="174" t="s">
        <v>130</v>
      </c>
      <c r="E369" s="175" t="s">
        <v>627</v>
      </c>
      <c r="F369" s="176" t="s">
        <v>628</v>
      </c>
      <c r="G369" s="177" t="s">
        <v>149</v>
      </c>
      <c r="H369" s="178">
        <v>191.25</v>
      </c>
      <c r="I369" s="179"/>
      <c r="J369" s="180">
        <f>ROUND(I369*H369,2)</f>
        <v>0</v>
      </c>
      <c r="K369" s="176" t="s">
        <v>134</v>
      </c>
      <c r="L369" s="40"/>
      <c r="M369" s="181" t="s">
        <v>5</v>
      </c>
      <c r="N369" s="182" t="s">
        <v>40</v>
      </c>
      <c r="O369" s="41"/>
      <c r="P369" s="183">
        <f>O369*H369</f>
        <v>0</v>
      </c>
      <c r="Q369" s="183">
        <v>0</v>
      </c>
      <c r="R369" s="183">
        <f>Q369*H369</f>
        <v>0</v>
      </c>
      <c r="S369" s="183">
        <v>0</v>
      </c>
      <c r="T369" s="184">
        <f>S369*H369</f>
        <v>0</v>
      </c>
      <c r="AR369" s="23" t="s">
        <v>84</v>
      </c>
      <c r="AT369" s="23" t="s">
        <v>130</v>
      </c>
      <c r="AU369" s="23" t="s">
        <v>78</v>
      </c>
      <c r="AY369" s="23" t="s">
        <v>127</v>
      </c>
      <c r="BE369" s="185">
        <f>IF(N369="základní",J369,0)</f>
        <v>0</v>
      </c>
      <c r="BF369" s="185">
        <f>IF(N369="snížená",J369,0)</f>
        <v>0</v>
      </c>
      <c r="BG369" s="185">
        <f>IF(N369="zákl. přenesená",J369,0)</f>
        <v>0</v>
      </c>
      <c r="BH369" s="185">
        <f>IF(N369="sníž. přenesená",J369,0)</f>
        <v>0</v>
      </c>
      <c r="BI369" s="185">
        <f>IF(N369="nulová",J369,0)</f>
        <v>0</v>
      </c>
      <c r="BJ369" s="23" t="s">
        <v>74</v>
      </c>
      <c r="BK369" s="185">
        <f>ROUND(I369*H369,2)</f>
        <v>0</v>
      </c>
      <c r="BL369" s="23" t="s">
        <v>84</v>
      </c>
      <c r="BM369" s="23" t="s">
        <v>629</v>
      </c>
    </row>
    <row r="370" spans="2:51" s="12" customFormat="1" ht="13.5">
      <c r="B370" s="195"/>
      <c r="D370" s="187" t="s">
        <v>136</v>
      </c>
      <c r="E370" s="196" t="s">
        <v>5</v>
      </c>
      <c r="F370" s="197" t="s">
        <v>630</v>
      </c>
      <c r="H370" s="198">
        <v>191.25</v>
      </c>
      <c r="I370" s="199"/>
      <c r="L370" s="195"/>
      <c r="M370" s="200"/>
      <c r="N370" s="201"/>
      <c r="O370" s="201"/>
      <c r="P370" s="201"/>
      <c r="Q370" s="201"/>
      <c r="R370" s="201"/>
      <c r="S370" s="201"/>
      <c r="T370" s="202"/>
      <c r="AT370" s="196" t="s">
        <v>136</v>
      </c>
      <c r="AU370" s="196" t="s">
        <v>78</v>
      </c>
      <c r="AV370" s="12" t="s">
        <v>78</v>
      </c>
      <c r="AW370" s="12" t="s">
        <v>33</v>
      </c>
      <c r="AX370" s="12" t="s">
        <v>69</v>
      </c>
      <c r="AY370" s="196" t="s">
        <v>127</v>
      </c>
    </row>
    <row r="371" spans="2:51" s="13" customFormat="1" ht="13.5">
      <c r="B371" s="203"/>
      <c r="D371" s="204" t="s">
        <v>136</v>
      </c>
      <c r="E371" s="205" t="s">
        <v>5</v>
      </c>
      <c r="F371" s="206" t="s">
        <v>139</v>
      </c>
      <c r="H371" s="207">
        <v>191.25</v>
      </c>
      <c r="I371" s="208"/>
      <c r="L371" s="203"/>
      <c r="M371" s="209"/>
      <c r="N371" s="210"/>
      <c r="O371" s="210"/>
      <c r="P371" s="210"/>
      <c r="Q371" s="210"/>
      <c r="R371" s="210"/>
      <c r="S371" s="210"/>
      <c r="T371" s="211"/>
      <c r="AT371" s="212" t="s">
        <v>136</v>
      </c>
      <c r="AU371" s="212" t="s">
        <v>78</v>
      </c>
      <c r="AV371" s="13" t="s">
        <v>84</v>
      </c>
      <c r="AW371" s="13" t="s">
        <v>33</v>
      </c>
      <c r="AX371" s="13" t="s">
        <v>74</v>
      </c>
      <c r="AY371" s="212" t="s">
        <v>127</v>
      </c>
    </row>
    <row r="372" spans="2:65" s="1" customFormat="1" ht="22.5" customHeight="1">
      <c r="B372" s="173"/>
      <c r="C372" s="174" t="s">
        <v>631</v>
      </c>
      <c r="D372" s="174" t="s">
        <v>130</v>
      </c>
      <c r="E372" s="175" t="s">
        <v>632</v>
      </c>
      <c r="F372" s="176" t="s">
        <v>633</v>
      </c>
      <c r="G372" s="177" t="s">
        <v>149</v>
      </c>
      <c r="H372" s="178">
        <v>212.76</v>
      </c>
      <c r="I372" s="179"/>
      <c r="J372" s="180">
        <f>ROUND(I372*H372,2)</f>
        <v>0</v>
      </c>
      <c r="K372" s="176" t="s">
        <v>134</v>
      </c>
      <c r="L372" s="40"/>
      <c r="M372" s="181" t="s">
        <v>5</v>
      </c>
      <c r="N372" s="182" t="s">
        <v>40</v>
      </c>
      <c r="O372" s="41"/>
      <c r="P372" s="183">
        <f>O372*H372</f>
        <v>0</v>
      </c>
      <c r="Q372" s="183">
        <v>0</v>
      </c>
      <c r="R372" s="183">
        <f>Q372*H372</f>
        <v>0</v>
      </c>
      <c r="S372" s="183">
        <v>0</v>
      </c>
      <c r="T372" s="184">
        <f>S372*H372</f>
        <v>0</v>
      </c>
      <c r="AR372" s="23" t="s">
        <v>84</v>
      </c>
      <c r="AT372" s="23" t="s">
        <v>130</v>
      </c>
      <c r="AU372" s="23" t="s">
        <v>78</v>
      </c>
      <c r="AY372" s="23" t="s">
        <v>127</v>
      </c>
      <c r="BE372" s="185">
        <f>IF(N372="základní",J372,0)</f>
        <v>0</v>
      </c>
      <c r="BF372" s="185">
        <f>IF(N372="snížená",J372,0)</f>
        <v>0</v>
      </c>
      <c r="BG372" s="185">
        <f>IF(N372="zákl. přenesená",J372,0)</f>
        <v>0</v>
      </c>
      <c r="BH372" s="185">
        <f>IF(N372="sníž. přenesená",J372,0)</f>
        <v>0</v>
      </c>
      <c r="BI372" s="185">
        <f>IF(N372="nulová",J372,0)</f>
        <v>0</v>
      </c>
      <c r="BJ372" s="23" t="s">
        <v>74</v>
      </c>
      <c r="BK372" s="185">
        <f>ROUND(I372*H372,2)</f>
        <v>0</v>
      </c>
      <c r="BL372" s="23" t="s">
        <v>84</v>
      </c>
      <c r="BM372" s="23" t="s">
        <v>634</v>
      </c>
    </row>
    <row r="373" spans="2:65" s="1" customFormat="1" ht="22.5" customHeight="1">
      <c r="B373" s="173"/>
      <c r="C373" s="174" t="s">
        <v>635</v>
      </c>
      <c r="D373" s="174" t="s">
        <v>130</v>
      </c>
      <c r="E373" s="175" t="s">
        <v>636</v>
      </c>
      <c r="F373" s="176" t="s">
        <v>637</v>
      </c>
      <c r="G373" s="177" t="s">
        <v>149</v>
      </c>
      <c r="H373" s="178">
        <v>212.76</v>
      </c>
      <c r="I373" s="179"/>
      <c r="J373" s="180">
        <f>ROUND(I373*H373,2)</f>
        <v>0</v>
      </c>
      <c r="K373" s="176" t="s">
        <v>134</v>
      </c>
      <c r="L373" s="40"/>
      <c r="M373" s="181" t="s">
        <v>5</v>
      </c>
      <c r="N373" s="182" t="s">
        <v>40</v>
      </c>
      <c r="O373" s="41"/>
      <c r="P373" s="183">
        <f>O373*H373</f>
        <v>0</v>
      </c>
      <c r="Q373" s="183">
        <v>0</v>
      </c>
      <c r="R373" s="183">
        <f>Q373*H373</f>
        <v>0</v>
      </c>
      <c r="S373" s="183">
        <v>0</v>
      </c>
      <c r="T373" s="184">
        <f>S373*H373</f>
        <v>0</v>
      </c>
      <c r="AR373" s="23" t="s">
        <v>84</v>
      </c>
      <c r="AT373" s="23" t="s">
        <v>130</v>
      </c>
      <c r="AU373" s="23" t="s">
        <v>78</v>
      </c>
      <c r="AY373" s="23" t="s">
        <v>127</v>
      </c>
      <c r="BE373" s="185">
        <f>IF(N373="základní",J373,0)</f>
        <v>0</v>
      </c>
      <c r="BF373" s="185">
        <f>IF(N373="snížená",J373,0)</f>
        <v>0</v>
      </c>
      <c r="BG373" s="185">
        <f>IF(N373="zákl. přenesená",J373,0)</f>
        <v>0</v>
      </c>
      <c r="BH373" s="185">
        <f>IF(N373="sníž. přenesená",J373,0)</f>
        <v>0</v>
      </c>
      <c r="BI373" s="185">
        <f>IF(N373="nulová",J373,0)</f>
        <v>0</v>
      </c>
      <c r="BJ373" s="23" t="s">
        <v>74</v>
      </c>
      <c r="BK373" s="185">
        <f>ROUND(I373*H373,2)</f>
        <v>0</v>
      </c>
      <c r="BL373" s="23" t="s">
        <v>84</v>
      </c>
      <c r="BM373" s="23" t="s">
        <v>638</v>
      </c>
    </row>
    <row r="374" spans="2:65" s="1" customFormat="1" ht="22.5" customHeight="1">
      <c r="B374" s="173"/>
      <c r="C374" s="174" t="s">
        <v>639</v>
      </c>
      <c r="D374" s="174" t="s">
        <v>130</v>
      </c>
      <c r="E374" s="175" t="s">
        <v>640</v>
      </c>
      <c r="F374" s="176" t="s">
        <v>641</v>
      </c>
      <c r="G374" s="177" t="s">
        <v>149</v>
      </c>
      <c r="H374" s="178">
        <v>0.41</v>
      </c>
      <c r="I374" s="179"/>
      <c r="J374" s="180">
        <f>ROUND(I374*H374,2)</f>
        <v>0</v>
      </c>
      <c r="K374" s="176" t="s">
        <v>134</v>
      </c>
      <c r="L374" s="40"/>
      <c r="M374" s="181" t="s">
        <v>5</v>
      </c>
      <c r="N374" s="182" t="s">
        <v>40</v>
      </c>
      <c r="O374" s="41"/>
      <c r="P374" s="183">
        <f>O374*H374</f>
        <v>0</v>
      </c>
      <c r="Q374" s="183">
        <v>0</v>
      </c>
      <c r="R374" s="183">
        <f>Q374*H374</f>
        <v>0</v>
      </c>
      <c r="S374" s="183">
        <v>0</v>
      </c>
      <c r="T374" s="184">
        <f>S374*H374</f>
        <v>0</v>
      </c>
      <c r="AR374" s="23" t="s">
        <v>84</v>
      </c>
      <c r="AT374" s="23" t="s">
        <v>130</v>
      </c>
      <c r="AU374" s="23" t="s">
        <v>78</v>
      </c>
      <c r="AY374" s="23" t="s">
        <v>127</v>
      </c>
      <c r="BE374" s="185">
        <f>IF(N374="základní",J374,0)</f>
        <v>0</v>
      </c>
      <c r="BF374" s="185">
        <f>IF(N374="snížená",J374,0)</f>
        <v>0</v>
      </c>
      <c r="BG374" s="185">
        <f>IF(N374="zákl. přenesená",J374,0)</f>
        <v>0</v>
      </c>
      <c r="BH374" s="185">
        <f>IF(N374="sníž. přenesená",J374,0)</f>
        <v>0</v>
      </c>
      <c r="BI374" s="185">
        <f>IF(N374="nulová",J374,0)</f>
        <v>0</v>
      </c>
      <c r="BJ374" s="23" t="s">
        <v>74</v>
      </c>
      <c r="BK374" s="185">
        <f>ROUND(I374*H374,2)</f>
        <v>0</v>
      </c>
      <c r="BL374" s="23" t="s">
        <v>84</v>
      </c>
      <c r="BM374" s="23" t="s">
        <v>642</v>
      </c>
    </row>
    <row r="375" spans="2:65" s="1" customFormat="1" ht="22.5" customHeight="1">
      <c r="B375" s="173"/>
      <c r="C375" s="174" t="s">
        <v>643</v>
      </c>
      <c r="D375" s="174" t="s">
        <v>130</v>
      </c>
      <c r="E375" s="175" t="s">
        <v>644</v>
      </c>
      <c r="F375" s="176" t="s">
        <v>645</v>
      </c>
      <c r="G375" s="177" t="s">
        <v>149</v>
      </c>
      <c r="H375" s="178">
        <v>85.5</v>
      </c>
      <c r="I375" s="179"/>
      <c r="J375" s="180">
        <f>ROUND(I375*H375,2)</f>
        <v>0</v>
      </c>
      <c r="K375" s="176" t="s">
        <v>134</v>
      </c>
      <c r="L375" s="40"/>
      <c r="M375" s="181" t="s">
        <v>5</v>
      </c>
      <c r="N375" s="182" t="s">
        <v>40</v>
      </c>
      <c r="O375" s="41"/>
      <c r="P375" s="183">
        <f>O375*H375</f>
        <v>0</v>
      </c>
      <c r="Q375" s="183">
        <v>0</v>
      </c>
      <c r="R375" s="183">
        <f>Q375*H375</f>
        <v>0</v>
      </c>
      <c r="S375" s="183">
        <v>0</v>
      </c>
      <c r="T375" s="184">
        <f>S375*H375</f>
        <v>0</v>
      </c>
      <c r="AR375" s="23" t="s">
        <v>84</v>
      </c>
      <c r="AT375" s="23" t="s">
        <v>130</v>
      </c>
      <c r="AU375" s="23" t="s">
        <v>78</v>
      </c>
      <c r="AY375" s="23" t="s">
        <v>127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23" t="s">
        <v>74</v>
      </c>
      <c r="BK375" s="185">
        <f>ROUND(I375*H375,2)</f>
        <v>0</v>
      </c>
      <c r="BL375" s="23" t="s">
        <v>84</v>
      </c>
      <c r="BM375" s="23" t="s">
        <v>646</v>
      </c>
    </row>
    <row r="376" spans="2:65" s="1" customFormat="1" ht="22.5" customHeight="1">
      <c r="B376" s="173"/>
      <c r="C376" s="174" t="s">
        <v>647</v>
      </c>
      <c r="D376" s="174" t="s">
        <v>130</v>
      </c>
      <c r="E376" s="175" t="s">
        <v>648</v>
      </c>
      <c r="F376" s="176" t="s">
        <v>649</v>
      </c>
      <c r="G376" s="177" t="s">
        <v>149</v>
      </c>
      <c r="H376" s="178">
        <v>105.6</v>
      </c>
      <c r="I376" s="179"/>
      <c r="J376" s="180">
        <f>ROUND(I376*H376,2)</f>
        <v>0</v>
      </c>
      <c r="K376" s="176" t="s">
        <v>134</v>
      </c>
      <c r="L376" s="40"/>
      <c r="M376" s="181" t="s">
        <v>5</v>
      </c>
      <c r="N376" s="182" t="s">
        <v>40</v>
      </c>
      <c r="O376" s="41"/>
      <c r="P376" s="183">
        <f>O376*H376</f>
        <v>0</v>
      </c>
      <c r="Q376" s="183">
        <v>0</v>
      </c>
      <c r="R376" s="183">
        <f>Q376*H376</f>
        <v>0</v>
      </c>
      <c r="S376" s="183">
        <v>0</v>
      </c>
      <c r="T376" s="184">
        <f>S376*H376</f>
        <v>0</v>
      </c>
      <c r="AR376" s="23" t="s">
        <v>84</v>
      </c>
      <c r="AT376" s="23" t="s">
        <v>130</v>
      </c>
      <c r="AU376" s="23" t="s">
        <v>78</v>
      </c>
      <c r="AY376" s="23" t="s">
        <v>127</v>
      </c>
      <c r="BE376" s="185">
        <f>IF(N376="základní",J376,0)</f>
        <v>0</v>
      </c>
      <c r="BF376" s="185">
        <f>IF(N376="snížená",J376,0)</f>
        <v>0</v>
      </c>
      <c r="BG376" s="185">
        <f>IF(N376="zákl. přenesená",J376,0)</f>
        <v>0</v>
      </c>
      <c r="BH376" s="185">
        <f>IF(N376="sníž. přenesená",J376,0)</f>
        <v>0</v>
      </c>
      <c r="BI376" s="185">
        <f>IF(N376="nulová",J376,0)</f>
        <v>0</v>
      </c>
      <c r="BJ376" s="23" t="s">
        <v>74</v>
      </c>
      <c r="BK376" s="185">
        <f>ROUND(I376*H376,2)</f>
        <v>0</v>
      </c>
      <c r="BL376" s="23" t="s">
        <v>84</v>
      </c>
      <c r="BM376" s="23" t="s">
        <v>650</v>
      </c>
    </row>
    <row r="377" spans="2:63" s="10" customFormat="1" ht="29.85" customHeight="1">
      <c r="B377" s="159"/>
      <c r="D377" s="170" t="s">
        <v>68</v>
      </c>
      <c r="E377" s="171" t="s">
        <v>651</v>
      </c>
      <c r="F377" s="171" t="s">
        <v>652</v>
      </c>
      <c r="I377" s="162"/>
      <c r="J377" s="172">
        <f>BK377</f>
        <v>0</v>
      </c>
      <c r="L377" s="159"/>
      <c r="M377" s="164"/>
      <c r="N377" s="165"/>
      <c r="O377" s="165"/>
      <c r="P377" s="166">
        <f>P378</f>
        <v>0</v>
      </c>
      <c r="Q377" s="165"/>
      <c r="R377" s="166">
        <f>R378</f>
        <v>0</v>
      </c>
      <c r="S377" s="165"/>
      <c r="T377" s="167">
        <f>T378</f>
        <v>0</v>
      </c>
      <c r="AR377" s="160" t="s">
        <v>74</v>
      </c>
      <c r="AT377" s="168" t="s">
        <v>68</v>
      </c>
      <c r="AU377" s="168" t="s">
        <v>74</v>
      </c>
      <c r="AY377" s="160" t="s">
        <v>127</v>
      </c>
      <c r="BK377" s="169">
        <f>BK378</f>
        <v>0</v>
      </c>
    </row>
    <row r="378" spans="2:65" s="1" customFormat="1" ht="31.5" customHeight="1">
      <c r="B378" s="173"/>
      <c r="C378" s="174" t="s">
        <v>653</v>
      </c>
      <c r="D378" s="174" t="s">
        <v>130</v>
      </c>
      <c r="E378" s="175" t="s">
        <v>654</v>
      </c>
      <c r="F378" s="176" t="s">
        <v>655</v>
      </c>
      <c r="G378" s="177" t="s">
        <v>149</v>
      </c>
      <c r="H378" s="178">
        <v>270.037</v>
      </c>
      <c r="I378" s="179"/>
      <c r="J378" s="180">
        <f>ROUND(I378*H378,2)</f>
        <v>0</v>
      </c>
      <c r="K378" s="176" t="s">
        <v>134</v>
      </c>
      <c r="L378" s="40"/>
      <c r="M378" s="181" t="s">
        <v>5</v>
      </c>
      <c r="N378" s="232" t="s">
        <v>40</v>
      </c>
      <c r="O378" s="233"/>
      <c r="P378" s="234">
        <f>O378*H378</f>
        <v>0</v>
      </c>
      <c r="Q378" s="234">
        <v>0</v>
      </c>
      <c r="R378" s="234">
        <f>Q378*H378</f>
        <v>0</v>
      </c>
      <c r="S378" s="234">
        <v>0</v>
      </c>
      <c r="T378" s="235">
        <f>S378*H378</f>
        <v>0</v>
      </c>
      <c r="AR378" s="23" t="s">
        <v>84</v>
      </c>
      <c r="AT378" s="23" t="s">
        <v>130</v>
      </c>
      <c r="AU378" s="23" t="s">
        <v>78</v>
      </c>
      <c r="AY378" s="23" t="s">
        <v>127</v>
      </c>
      <c r="BE378" s="185">
        <f>IF(N378="základní",J378,0)</f>
        <v>0</v>
      </c>
      <c r="BF378" s="185">
        <f>IF(N378="snížená",J378,0)</f>
        <v>0</v>
      </c>
      <c r="BG378" s="185">
        <f>IF(N378="zákl. přenesená",J378,0)</f>
        <v>0</v>
      </c>
      <c r="BH378" s="185">
        <f>IF(N378="sníž. přenesená",J378,0)</f>
        <v>0</v>
      </c>
      <c r="BI378" s="185">
        <f>IF(N378="nulová",J378,0)</f>
        <v>0</v>
      </c>
      <c r="BJ378" s="23" t="s">
        <v>74</v>
      </c>
      <c r="BK378" s="185">
        <f>ROUND(I378*H378,2)</f>
        <v>0</v>
      </c>
      <c r="BL378" s="23" t="s">
        <v>84</v>
      </c>
      <c r="BM378" s="23" t="s">
        <v>656</v>
      </c>
    </row>
    <row r="379" spans="2:12" s="1" customFormat="1" ht="6.95" customHeight="1">
      <c r="B379" s="55"/>
      <c r="C379" s="56"/>
      <c r="D379" s="56"/>
      <c r="E379" s="56"/>
      <c r="F379" s="56"/>
      <c r="G379" s="56"/>
      <c r="H379" s="56"/>
      <c r="I379" s="126"/>
      <c r="J379" s="56"/>
      <c r="K379" s="56"/>
      <c r="L379" s="40"/>
    </row>
  </sheetData>
  <autoFilter ref="C86:K378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workbookViewId="0" topLeftCell="A1">
      <pane ySplit="1" topLeftCell="A41" activePane="bottomLeft" state="frozen"/>
      <selection pane="bottomLeft" activeCell="Z105" sqref="Z10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87</v>
      </c>
      <c r="G1" s="361" t="s">
        <v>88</v>
      </c>
      <c r="H1" s="361"/>
      <c r="I1" s="102"/>
      <c r="J1" s="101" t="s">
        <v>89</v>
      </c>
      <c r="K1" s="100" t="s">
        <v>90</v>
      </c>
      <c r="L1" s="101" t="s">
        <v>91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8" t="s">
        <v>8</v>
      </c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78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62" t="str">
        <f>'Rekapitulace stavby'!K6</f>
        <v>Ulice prům park-aut.zast.před fa Erich Jaeger,přechod pro chodce a navazující komunik. pro pěší</v>
      </c>
      <c r="F7" s="363"/>
      <c r="G7" s="363"/>
      <c r="H7" s="363"/>
      <c r="I7" s="104"/>
      <c r="J7" s="28"/>
      <c r="K7" s="30"/>
    </row>
    <row r="8" spans="2:11" s="1" customFormat="1" ht="15">
      <c r="B8" s="40"/>
      <c r="C8" s="41"/>
      <c r="D8" s="36" t="s">
        <v>93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64" t="s">
        <v>657</v>
      </c>
      <c r="F9" s="365"/>
      <c r="G9" s="365"/>
      <c r="H9" s="36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6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6" t="s">
        <v>24</v>
      </c>
      <c r="J12" s="107" t="str">
        <f>'Rekapitulace stavby'!AN8</f>
        <v>16. 1. 2019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6" t="s">
        <v>27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06" t="s">
        <v>29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Ing.Ondřej Bojko</v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6" t="s">
        <v>27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32</v>
      </c>
      <c r="F21" s="41"/>
      <c r="G21" s="41"/>
      <c r="H21" s="41"/>
      <c r="I21" s="106" t="s">
        <v>29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28" t="s">
        <v>5</v>
      </c>
      <c r="F24" s="328"/>
      <c r="G24" s="328"/>
      <c r="H24" s="328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35</v>
      </c>
      <c r="E27" s="41"/>
      <c r="F27" s="41"/>
      <c r="G27" s="41"/>
      <c r="H27" s="41"/>
      <c r="I27" s="105"/>
      <c r="J27" s="115">
        <f>ROUND(J81,2)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6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7">
        <f>ROUND(SUM(BE81:BE129),2)</f>
        <v>0</v>
      </c>
      <c r="G30" s="41"/>
      <c r="H30" s="41"/>
      <c r="I30" s="118">
        <v>0.21</v>
      </c>
      <c r="J30" s="117">
        <f>ROUND(ROUND((SUM(BE81:BE129)),2)*I30,2)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7">
        <f>ROUND(SUM(BF81:BF129),2)</f>
        <v>0</v>
      </c>
      <c r="G31" s="41"/>
      <c r="H31" s="41"/>
      <c r="I31" s="118">
        <v>0.15</v>
      </c>
      <c r="J31" s="117">
        <f>ROUND(ROUND((SUM(BF81:BF129)),2)*I31,2)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7">
        <f>ROUND(SUM(BG81:BG129),2)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7">
        <f>ROUND(SUM(BH81:BH129),2)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7">
        <f>ROUND(SUM(BI81:BI129),2)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45</v>
      </c>
      <c r="E36" s="70"/>
      <c r="F36" s="70"/>
      <c r="G36" s="121" t="s">
        <v>46</v>
      </c>
      <c r="H36" s="122" t="s">
        <v>47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62" t="str">
        <f>E7</f>
        <v>Ulice prům park-aut.zast.před fa Erich Jaeger,přechod pro chodce a navazující komunik. pro pěší</v>
      </c>
      <c r="F45" s="363"/>
      <c r="G45" s="363"/>
      <c r="H45" s="363"/>
      <c r="I45" s="105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64" t="str">
        <f>E9</f>
        <v>2 - SO 401 Veřejné osvětlení-způsobilé výdaje hlavní</v>
      </c>
      <c r="F47" s="365"/>
      <c r="G47" s="365"/>
      <c r="H47" s="365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6" t="s">
        <v>24</v>
      </c>
      <c r="J49" s="107" t="str">
        <f>IF(J12="","",J12)</f>
        <v>16. 1. 2019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Město Kopřivnice</v>
      </c>
      <c r="G51" s="41"/>
      <c r="H51" s="41"/>
      <c r="I51" s="106" t="s">
        <v>31</v>
      </c>
      <c r="J51" s="34" t="str">
        <f>E21</f>
        <v>HaskoningDHV Czech Republic,spol.s.r.o.,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>Ing.Ondřej Bojko</v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96</v>
      </c>
      <c r="D54" s="119"/>
      <c r="E54" s="119"/>
      <c r="F54" s="119"/>
      <c r="G54" s="119"/>
      <c r="H54" s="119"/>
      <c r="I54" s="130"/>
      <c r="J54" s="131" t="s">
        <v>97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98</v>
      </c>
      <c r="D56" s="41"/>
      <c r="E56" s="41"/>
      <c r="F56" s="41"/>
      <c r="G56" s="41"/>
      <c r="H56" s="41"/>
      <c r="I56" s="105"/>
      <c r="J56" s="115">
        <f>J81</f>
        <v>0</v>
      </c>
      <c r="K56" s="44"/>
      <c r="AU56" s="23" t="s">
        <v>99</v>
      </c>
    </row>
    <row r="57" spans="2:11" s="7" customFormat="1" ht="24.95" customHeight="1">
      <c r="B57" s="134"/>
      <c r="C57" s="135"/>
      <c r="D57" s="136" t="s">
        <v>658</v>
      </c>
      <c r="E57" s="137"/>
      <c r="F57" s="137"/>
      <c r="G57" s="137"/>
      <c r="H57" s="137"/>
      <c r="I57" s="138"/>
      <c r="J57" s="139">
        <f>J82</f>
        <v>0</v>
      </c>
      <c r="K57" s="140"/>
    </row>
    <row r="58" spans="2:11" s="7" customFormat="1" ht="24.95" customHeight="1">
      <c r="B58" s="134"/>
      <c r="C58" s="135"/>
      <c r="D58" s="136" t="s">
        <v>659</v>
      </c>
      <c r="E58" s="137"/>
      <c r="F58" s="137"/>
      <c r="G58" s="137"/>
      <c r="H58" s="137"/>
      <c r="I58" s="138"/>
      <c r="J58" s="139">
        <f>J95</f>
        <v>0</v>
      </c>
      <c r="K58" s="140"/>
    </row>
    <row r="59" spans="2:11" s="7" customFormat="1" ht="24.95" customHeight="1">
      <c r="B59" s="134"/>
      <c r="C59" s="135"/>
      <c r="D59" s="136" t="s">
        <v>660</v>
      </c>
      <c r="E59" s="137"/>
      <c r="F59" s="137"/>
      <c r="G59" s="137"/>
      <c r="H59" s="137"/>
      <c r="I59" s="138"/>
      <c r="J59" s="139">
        <f>J107</f>
        <v>0</v>
      </c>
      <c r="K59" s="140"/>
    </row>
    <row r="60" spans="2:11" s="7" customFormat="1" ht="24.95" customHeight="1">
      <c r="B60" s="134"/>
      <c r="C60" s="135"/>
      <c r="D60" s="136" t="s">
        <v>100</v>
      </c>
      <c r="E60" s="137"/>
      <c r="F60" s="137"/>
      <c r="G60" s="137"/>
      <c r="H60" s="137"/>
      <c r="I60" s="138"/>
      <c r="J60" s="139">
        <f>J122</f>
        <v>0</v>
      </c>
      <c r="K60" s="140"/>
    </row>
    <row r="61" spans="2:11" s="8" customFormat="1" ht="19.9" customHeight="1">
      <c r="B61" s="141"/>
      <c r="C61" s="142"/>
      <c r="D61" s="143" t="s">
        <v>661</v>
      </c>
      <c r="E61" s="144"/>
      <c r="F61" s="144"/>
      <c r="G61" s="144"/>
      <c r="H61" s="144"/>
      <c r="I61" s="145"/>
      <c r="J61" s="146">
        <f>J123</f>
        <v>0</v>
      </c>
      <c r="K61" s="147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5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26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27"/>
      <c r="J67" s="59"/>
      <c r="K67" s="59"/>
      <c r="L67" s="40"/>
    </row>
    <row r="68" spans="2:12" s="1" customFormat="1" ht="36.95" customHeight="1">
      <c r="B68" s="40"/>
      <c r="C68" s="60" t="s">
        <v>111</v>
      </c>
      <c r="L68" s="40"/>
    </row>
    <row r="69" spans="2:12" s="1" customFormat="1" ht="6.95" customHeight="1">
      <c r="B69" s="40"/>
      <c r="L69" s="40"/>
    </row>
    <row r="70" spans="2:12" s="1" customFormat="1" ht="14.45" customHeight="1">
      <c r="B70" s="40"/>
      <c r="C70" s="62" t="s">
        <v>18</v>
      </c>
      <c r="L70" s="40"/>
    </row>
    <row r="71" spans="2:12" s="1" customFormat="1" ht="22.5" customHeight="1">
      <c r="B71" s="40"/>
      <c r="E71" s="358" t="str">
        <f>E7</f>
        <v>Ulice prům park-aut.zast.před fa Erich Jaeger,přechod pro chodce a navazující komunik. pro pěší</v>
      </c>
      <c r="F71" s="359"/>
      <c r="G71" s="359"/>
      <c r="H71" s="359"/>
      <c r="L71" s="40"/>
    </row>
    <row r="72" spans="2:12" s="1" customFormat="1" ht="14.45" customHeight="1">
      <c r="B72" s="40"/>
      <c r="C72" s="62" t="s">
        <v>93</v>
      </c>
      <c r="L72" s="40"/>
    </row>
    <row r="73" spans="2:12" s="1" customFormat="1" ht="23.25" customHeight="1">
      <c r="B73" s="40"/>
      <c r="E73" s="350" t="str">
        <f>E9</f>
        <v>2 - SO 401 Veřejné osvětlení-způsobilé výdaje hlavní</v>
      </c>
      <c r="F73" s="360"/>
      <c r="G73" s="360"/>
      <c r="H73" s="360"/>
      <c r="L73" s="40"/>
    </row>
    <row r="74" spans="2:12" s="1" customFormat="1" ht="6.95" customHeight="1">
      <c r="B74" s="40"/>
      <c r="L74" s="40"/>
    </row>
    <row r="75" spans="2:12" s="1" customFormat="1" ht="18" customHeight="1">
      <c r="B75" s="40"/>
      <c r="C75" s="62" t="s">
        <v>22</v>
      </c>
      <c r="F75" s="148" t="str">
        <f>F12</f>
        <v xml:space="preserve"> </v>
      </c>
      <c r="I75" s="149" t="s">
        <v>24</v>
      </c>
      <c r="J75" s="66" t="str">
        <f>IF(J12="","",J12)</f>
        <v>16. 1. 2019</v>
      </c>
      <c r="L75" s="40"/>
    </row>
    <row r="76" spans="2:12" s="1" customFormat="1" ht="6.95" customHeight="1">
      <c r="B76" s="40"/>
      <c r="L76" s="40"/>
    </row>
    <row r="77" spans="2:12" s="1" customFormat="1" ht="15">
      <c r="B77" s="40"/>
      <c r="C77" s="62" t="s">
        <v>26</v>
      </c>
      <c r="F77" s="148" t="str">
        <f>E15</f>
        <v>Město Kopřivnice</v>
      </c>
      <c r="I77" s="149" t="s">
        <v>31</v>
      </c>
      <c r="J77" s="148" t="str">
        <f>E21</f>
        <v>HaskoningDHV Czech Republic,spol.s.r.o.,</v>
      </c>
      <c r="L77" s="40"/>
    </row>
    <row r="78" spans="2:12" s="1" customFormat="1" ht="14.45" customHeight="1">
      <c r="B78" s="40"/>
      <c r="C78" s="62" t="s">
        <v>30</v>
      </c>
      <c r="F78" s="148" t="str">
        <f>IF(E18="","",E18)</f>
        <v>Ing.Ondřej Bojko</v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0"/>
      <c r="C80" s="151" t="s">
        <v>112</v>
      </c>
      <c r="D80" s="152" t="s">
        <v>54</v>
      </c>
      <c r="E80" s="152" t="s">
        <v>50</v>
      </c>
      <c r="F80" s="152" t="s">
        <v>113</v>
      </c>
      <c r="G80" s="152" t="s">
        <v>114</v>
      </c>
      <c r="H80" s="152" t="s">
        <v>115</v>
      </c>
      <c r="I80" s="153" t="s">
        <v>116</v>
      </c>
      <c r="J80" s="152" t="s">
        <v>97</v>
      </c>
      <c r="K80" s="154" t="s">
        <v>117</v>
      </c>
      <c r="L80" s="150"/>
      <c r="M80" s="72" t="s">
        <v>118</v>
      </c>
      <c r="N80" s="73" t="s">
        <v>39</v>
      </c>
      <c r="O80" s="73" t="s">
        <v>119</v>
      </c>
      <c r="P80" s="73" t="s">
        <v>120</v>
      </c>
      <c r="Q80" s="73" t="s">
        <v>121</v>
      </c>
      <c r="R80" s="73" t="s">
        <v>122</v>
      </c>
      <c r="S80" s="73" t="s">
        <v>123</v>
      </c>
      <c r="T80" s="74" t="s">
        <v>124</v>
      </c>
    </row>
    <row r="81" spans="2:63" s="1" customFormat="1" ht="29.25" customHeight="1">
      <c r="B81" s="40"/>
      <c r="C81" s="76" t="s">
        <v>98</v>
      </c>
      <c r="J81" s="155">
        <f>BK81</f>
        <v>0</v>
      </c>
      <c r="L81" s="40"/>
      <c r="M81" s="75"/>
      <c r="N81" s="67"/>
      <c r="O81" s="67"/>
      <c r="P81" s="156">
        <f>P82+P95+P107+P122</f>
        <v>0</v>
      </c>
      <c r="Q81" s="67"/>
      <c r="R81" s="156">
        <f>R82+R95+R107+R122</f>
        <v>0</v>
      </c>
      <c r="S81" s="67"/>
      <c r="T81" s="157">
        <f>T82+T95+T107+T122</f>
        <v>0</v>
      </c>
      <c r="AT81" s="23" t="s">
        <v>68</v>
      </c>
      <c r="AU81" s="23" t="s">
        <v>99</v>
      </c>
      <c r="BK81" s="158">
        <f>BK82+BK95+BK107+BK122</f>
        <v>0</v>
      </c>
    </row>
    <row r="82" spans="2:63" s="10" customFormat="1" ht="37.35" customHeight="1">
      <c r="B82" s="159"/>
      <c r="D82" s="170" t="s">
        <v>68</v>
      </c>
      <c r="E82" s="236" t="s">
        <v>662</v>
      </c>
      <c r="F82" s="236" t="s">
        <v>663</v>
      </c>
      <c r="I82" s="162"/>
      <c r="J82" s="237">
        <f>BK82</f>
        <v>0</v>
      </c>
      <c r="L82" s="159"/>
      <c r="M82" s="164"/>
      <c r="N82" s="165"/>
      <c r="O82" s="165"/>
      <c r="P82" s="166">
        <f>SUM(P83:P94)</f>
        <v>0</v>
      </c>
      <c r="Q82" s="165"/>
      <c r="R82" s="166">
        <f>SUM(R83:R94)</f>
        <v>0</v>
      </c>
      <c r="S82" s="165"/>
      <c r="T82" s="167">
        <f>SUM(T83:T94)</f>
        <v>0</v>
      </c>
      <c r="AR82" s="160" t="s">
        <v>74</v>
      </c>
      <c r="AT82" s="168" t="s">
        <v>68</v>
      </c>
      <c r="AU82" s="168" t="s">
        <v>69</v>
      </c>
      <c r="AY82" s="160" t="s">
        <v>127</v>
      </c>
      <c r="BK82" s="169">
        <f>SUM(BK83:BK94)</f>
        <v>0</v>
      </c>
    </row>
    <row r="83" spans="2:65" s="1" customFormat="1" ht="22.5" customHeight="1">
      <c r="B83" s="173"/>
      <c r="C83" s="174" t="s">
        <v>74</v>
      </c>
      <c r="D83" s="174" t="s">
        <v>130</v>
      </c>
      <c r="E83" s="175" t="s">
        <v>664</v>
      </c>
      <c r="F83" s="176" t="s">
        <v>665</v>
      </c>
      <c r="G83" s="177" t="s">
        <v>190</v>
      </c>
      <c r="H83" s="178">
        <v>40</v>
      </c>
      <c r="I83" s="179"/>
      <c r="J83" s="180">
        <f aca="true" t="shared" si="0" ref="J83:J94">ROUND(I83*H83,2)</f>
        <v>0</v>
      </c>
      <c r="K83" s="176" t="s">
        <v>5</v>
      </c>
      <c r="L83" s="40"/>
      <c r="M83" s="181" t="s">
        <v>5</v>
      </c>
      <c r="N83" s="182" t="s">
        <v>40</v>
      </c>
      <c r="O83" s="41"/>
      <c r="P83" s="183">
        <f aca="true" t="shared" si="1" ref="P83:P94">O83*H83</f>
        <v>0</v>
      </c>
      <c r="Q83" s="183">
        <v>0</v>
      </c>
      <c r="R83" s="183">
        <f aca="true" t="shared" si="2" ref="R83:R94">Q83*H83</f>
        <v>0</v>
      </c>
      <c r="S83" s="183">
        <v>0</v>
      </c>
      <c r="T83" s="184">
        <f aca="true" t="shared" si="3" ref="T83:T94">S83*H83</f>
        <v>0</v>
      </c>
      <c r="AR83" s="23" t="s">
        <v>84</v>
      </c>
      <c r="AT83" s="23" t="s">
        <v>130</v>
      </c>
      <c r="AU83" s="23" t="s">
        <v>74</v>
      </c>
      <c r="AY83" s="23" t="s">
        <v>127</v>
      </c>
      <c r="BE83" s="185">
        <f aca="true" t="shared" si="4" ref="BE83:BE94">IF(N83="základní",J83,0)</f>
        <v>0</v>
      </c>
      <c r="BF83" s="185">
        <f aca="true" t="shared" si="5" ref="BF83:BF94">IF(N83="snížená",J83,0)</f>
        <v>0</v>
      </c>
      <c r="BG83" s="185">
        <f aca="true" t="shared" si="6" ref="BG83:BG94">IF(N83="zákl. přenesená",J83,0)</f>
        <v>0</v>
      </c>
      <c r="BH83" s="185">
        <f aca="true" t="shared" si="7" ref="BH83:BH94">IF(N83="sníž. přenesená",J83,0)</f>
        <v>0</v>
      </c>
      <c r="BI83" s="185">
        <f aca="true" t="shared" si="8" ref="BI83:BI94">IF(N83="nulová",J83,0)</f>
        <v>0</v>
      </c>
      <c r="BJ83" s="23" t="s">
        <v>74</v>
      </c>
      <c r="BK83" s="185">
        <f aca="true" t="shared" si="9" ref="BK83:BK94">ROUND(I83*H83,2)</f>
        <v>0</v>
      </c>
      <c r="BL83" s="23" t="s">
        <v>84</v>
      </c>
      <c r="BM83" s="23" t="s">
        <v>666</v>
      </c>
    </row>
    <row r="84" spans="2:65" s="1" customFormat="1" ht="22.5" customHeight="1">
      <c r="B84" s="173"/>
      <c r="C84" s="174" t="s">
        <v>78</v>
      </c>
      <c r="D84" s="174" t="s">
        <v>130</v>
      </c>
      <c r="E84" s="175" t="s">
        <v>667</v>
      </c>
      <c r="F84" s="176" t="s">
        <v>668</v>
      </c>
      <c r="G84" s="177" t="s">
        <v>190</v>
      </c>
      <c r="H84" s="178">
        <v>110</v>
      </c>
      <c r="I84" s="179"/>
      <c r="J84" s="180">
        <f t="shared" si="0"/>
        <v>0</v>
      </c>
      <c r="K84" s="176" t="s">
        <v>5</v>
      </c>
      <c r="L84" s="40"/>
      <c r="M84" s="181" t="s">
        <v>5</v>
      </c>
      <c r="N84" s="182" t="s">
        <v>40</v>
      </c>
      <c r="O84" s="41"/>
      <c r="P84" s="183">
        <f t="shared" si="1"/>
        <v>0</v>
      </c>
      <c r="Q84" s="183">
        <v>0</v>
      </c>
      <c r="R84" s="183">
        <f t="shared" si="2"/>
        <v>0</v>
      </c>
      <c r="S84" s="183">
        <v>0</v>
      </c>
      <c r="T84" s="184">
        <f t="shared" si="3"/>
        <v>0</v>
      </c>
      <c r="AR84" s="23" t="s">
        <v>84</v>
      </c>
      <c r="AT84" s="23" t="s">
        <v>130</v>
      </c>
      <c r="AU84" s="23" t="s">
        <v>74</v>
      </c>
      <c r="AY84" s="23" t="s">
        <v>127</v>
      </c>
      <c r="BE84" s="185">
        <f t="shared" si="4"/>
        <v>0</v>
      </c>
      <c r="BF84" s="185">
        <f t="shared" si="5"/>
        <v>0</v>
      </c>
      <c r="BG84" s="185">
        <f t="shared" si="6"/>
        <v>0</v>
      </c>
      <c r="BH84" s="185">
        <f t="shared" si="7"/>
        <v>0</v>
      </c>
      <c r="BI84" s="185">
        <f t="shared" si="8"/>
        <v>0</v>
      </c>
      <c r="BJ84" s="23" t="s">
        <v>74</v>
      </c>
      <c r="BK84" s="185">
        <f t="shared" si="9"/>
        <v>0</v>
      </c>
      <c r="BL84" s="23" t="s">
        <v>84</v>
      </c>
      <c r="BM84" s="23" t="s">
        <v>669</v>
      </c>
    </row>
    <row r="85" spans="2:65" s="1" customFormat="1" ht="22.5" customHeight="1">
      <c r="B85" s="173"/>
      <c r="C85" s="174" t="s">
        <v>81</v>
      </c>
      <c r="D85" s="174" t="s">
        <v>130</v>
      </c>
      <c r="E85" s="175" t="s">
        <v>670</v>
      </c>
      <c r="F85" s="176" t="s">
        <v>671</v>
      </c>
      <c r="G85" s="177" t="s">
        <v>446</v>
      </c>
      <c r="H85" s="178">
        <v>16</v>
      </c>
      <c r="I85" s="179"/>
      <c r="J85" s="180">
        <f t="shared" si="0"/>
        <v>0</v>
      </c>
      <c r="K85" s="176" t="s">
        <v>5</v>
      </c>
      <c r="L85" s="40"/>
      <c r="M85" s="181" t="s">
        <v>5</v>
      </c>
      <c r="N85" s="182" t="s">
        <v>40</v>
      </c>
      <c r="O85" s="41"/>
      <c r="P85" s="183">
        <f t="shared" si="1"/>
        <v>0</v>
      </c>
      <c r="Q85" s="183">
        <v>0</v>
      </c>
      <c r="R85" s="183">
        <f t="shared" si="2"/>
        <v>0</v>
      </c>
      <c r="S85" s="183">
        <v>0</v>
      </c>
      <c r="T85" s="184">
        <f t="shared" si="3"/>
        <v>0</v>
      </c>
      <c r="AR85" s="23" t="s">
        <v>84</v>
      </c>
      <c r="AT85" s="23" t="s">
        <v>130</v>
      </c>
      <c r="AU85" s="23" t="s">
        <v>74</v>
      </c>
      <c r="AY85" s="23" t="s">
        <v>127</v>
      </c>
      <c r="BE85" s="185">
        <f t="shared" si="4"/>
        <v>0</v>
      </c>
      <c r="BF85" s="185">
        <f t="shared" si="5"/>
        <v>0</v>
      </c>
      <c r="BG85" s="185">
        <f t="shared" si="6"/>
        <v>0</v>
      </c>
      <c r="BH85" s="185">
        <f t="shared" si="7"/>
        <v>0</v>
      </c>
      <c r="BI85" s="185">
        <f t="shared" si="8"/>
        <v>0</v>
      </c>
      <c r="BJ85" s="23" t="s">
        <v>74</v>
      </c>
      <c r="BK85" s="185">
        <f t="shared" si="9"/>
        <v>0</v>
      </c>
      <c r="BL85" s="23" t="s">
        <v>84</v>
      </c>
      <c r="BM85" s="23" t="s">
        <v>672</v>
      </c>
    </row>
    <row r="86" spans="2:65" s="1" customFormat="1" ht="22.5" customHeight="1">
      <c r="B86" s="173"/>
      <c r="C86" s="174" t="s">
        <v>84</v>
      </c>
      <c r="D86" s="174" t="s">
        <v>130</v>
      </c>
      <c r="E86" s="175" t="s">
        <v>673</v>
      </c>
      <c r="F86" s="176" t="s">
        <v>674</v>
      </c>
      <c r="G86" s="177" t="s">
        <v>446</v>
      </c>
      <c r="H86" s="178">
        <v>2</v>
      </c>
      <c r="I86" s="179"/>
      <c r="J86" s="180">
        <f t="shared" si="0"/>
        <v>0</v>
      </c>
      <c r="K86" s="176" t="s">
        <v>5</v>
      </c>
      <c r="L86" s="40"/>
      <c r="M86" s="181" t="s">
        <v>5</v>
      </c>
      <c r="N86" s="182" t="s">
        <v>40</v>
      </c>
      <c r="O86" s="41"/>
      <c r="P86" s="183">
        <f t="shared" si="1"/>
        <v>0</v>
      </c>
      <c r="Q86" s="183">
        <v>0</v>
      </c>
      <c r="R86" s="183">
        <f t="shared" si="2"/>
        <v>0</v>
      </c>
      <c r="S86" s="183">
        <v>0</v>
      </c>
      <c r="T86" s="184">
        <f t="shared" si="3"/>
        <v>0</v>
      </c>
      <c r="AR86" s="23" t="s">
        <v>84</v>
      </c>
      <c r="AT86" s="23" t="s">
        <v>130</v>
      </c>
      <c r="AU86" s="23" t="s">
        <v>74</v>
      </c>
      <c r="AY86" s="23" t="s">
        <v>127</v>
      </c>
      <c r="BE86" s="185">
        <f t="shared" si="4"/>
        <v>0</v>
      </c>
      <c r="BF86" s="185">
        <f t="shared" si="5"/>
        <v>0</v>
      </c>
      <c r="BG86" s="185">
        <f t="shared" si="6"/>
        <v>0</v>
      </c>
      <c r="BH86" s="185">
        <f t="shared" si="7"/>
        <v>0</v>
      </c>
      <c r="BI86" s="185">
        <f t="shared" si="8"/>
        <v>0</v>
      </c>
      <c r="BJ86" s="23" t="s">
        <v>74</v>
      </c>
      <c r="BK86" s="185">
        <f t="shared" si="9"/>
        <v>0</v>
      </c>
      <c r="BL86" s="23" t="s">
        <v>84</v>
      </c>
      <c r="BM86" s="23" t="s">
        <v>675</v>
      </c>
    </row>
    <row r="87" spans="2:65" s="1" customFormat="1" ht="22.5" customHeight="1">
      <c r="B87" s="173"/>
      <c r="C87" s="174" t="s">
        <v>153</v>
      </c>
      <c r="D87" s="174" t="s">
        <v>130</v>
      </c>
      <c r="E87" s="175" t="s">
        <v>676</v>
      </c>
      <c r="F87" s="176" t="s">
        <v>677</v>
      </c>
      <c r="G87" s="177" t="s">
        <v>446</v>
      </c>
      <c r="H87" s="178">
        <v>2</v>
      </c>
      <c r="I87" s="179"/>
      <c r="J87" s="180">
        <f t="shared" si="0"/>
        <v>0</v>
      </c>
      <c r="K87" s="176" t="s">
        <v>5</v>
      </c>
      <c r="L87" s="40"/>
      <c r="M87" s="181" t="s">
        <v>5</v>
      </c>
      <c r="N87" s="182" t="s">
        <v>40</v>
      </c>
      <c r="O87" s="41"/>
      <c r="P87" s="183">
        <f t="shared" si="1"/>
        <v>0</v>
      </c>
      <c r="Q87" s="183">
        <v>0</v>
      </c>
      <c r="R87" s="183">
        <f t="shared" si="2"/>
        <v>0</v>
      </c>
      <c r="S87" s="183">
        <v>0</v>
      </c>
      <c r="T87" s="184">
        <f t="shared" si="3"/>
        <v>0</v>
      </c>
      <c r="AR87" s="23" t="s">
        <v>84</v>
      </c>
      <c r="AT87" s="23" t="s">
        <v>130</v>
      </c>
      <c r="AU87" s="23" t="s">
        <v>74</v>
      </c>
      <c r="AY87" s="23" t="s">
        <v>127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23" t="s">
        <v>74</v>
      </c>
      <c r="BK87" s="185">
        <f t="shared" si="9"/>
        <v>0</v>
      </c>
      <c r="BL87" s="23" t="s">
        <v>84</v>
      </c>
      <c r="BM87" s="23" t="s">
        <v>678</v>
      </c>
    </row>
    <row r="88" spans="2:65" s="1" customFormat="1" ht="22.5" customHeight="1">
      <c r="B88" s="173"/>
      <c r="C88" s="174" t="s">
        <v>157</v>
      </c>
      <c r="D88" s="174" t="s">
        <v>130</v>
      </c>
      <c r="E88" s="175" t="s">
        <v>679</v>
      </c>
      <c r="F88" s="176" t="s">
        <v>680</v>
      </c>
      <c r="G88" s="177" t="s">
        <v>446</v>
      </c>
      <c r="H88" s="178">
        <v>4</v>
      </c>
      <c r="I88" s="179"/>
      <c r="J88" s="180">
        <f t="shared" si="0"/>
        <v>0</v>
      </c>
      <c r="K88" s="176" t="s">
        <v>5</v>
      </c>
      <c r="L88" s="40"/>
      <c r="M88" s="181" t="s">
        <v>5</v>
      </c>
      <c r="N88" s="182" t="s">
        <v>40</v>
      </c>
      <c r="O88" s="41"/>
      <c r="P88" s="183">
        <f t="shared" si="1"/>
        <v>0</v>
      </c>
      <c r="Q88" s="183">
        <v>0</v>
      </c>
      <c r="R88" s="183">
        <f t="shared" si="2"/>
        <v>0</v>
      </c>
      <c r="S88" s="183">
        <v>0</v>
      </c>
      <c r="T88" s="184">
        <f t="shared" si="3"/>
        <v>0</v>
      </c>
      <c r="AR88" s="23" t="s">
        <v>84</v>
      </c>
      <c r="AT88" s="23" t="s">
        <v>130</v>
      </c>
      <c r="AU88" s="23" t="s">
        <v>74</v>
      </c>
      <c r="AY88" s="23" t="s">
        <v>127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23" t="s">
        <v>74</v>
      </c>
      <c r="BK88" s="185">
        <f t="shared" si="9"/>
        <v>0</v>
      </c>
      <c r="BL88" s="23" t="s">
        <v>84</v>
      </c>
      <c r="BM88" s="23" t="s">
        <v>681</v>
      </c>
    </row>
    <row r="89" spans="2:65" s="1" customFormat="1" ht="22.5" customHeight="1">
      <c r="B89" s="173"/>
      <c r="C89" s="174" t="s">
        <v>162</v>
      </c>
      <c r="D89" s="174" t="s">
        <v>130</v>
      </c>
      <c r="E89" s="175" t="s">
        <v>682</v>
      </c>
      <c r="F89" s="176" t="s">
        <v>683</v>
      </c>
      <c r="G89" s="177" t="s">
        <v>446</v>
      </c>
      <c r="H89" s="178">
        <v>2</v>
      </c>
      <c r="I89" s="179"/>
      <c r="J89" s="180">
        <f t="shared" si="0"/>
        <v>0</v>
      </c>
      <c r="K89" s="176" t="s">
        <v>5</v>
      </c>
      <c r="L89" s="40"/>
      <c r="M89" s="181" t="s">
        <v>5</v>
      </c>
      <c r="N89" s="182" t="s">
        <v>40</v>
      </c>
      <c r="O89" s="41"/>
      <c r="P89" s="183">
        <f t="shared" si="1"/>
        <v>0</v>
      </c>
      <c r="Q89" s="183">
        <v>0</v>
      </c>
      <c r="R89" s="183">
        <f t="shared" si="2"/>
        <v>0</v>
      </c>
      <c r="S89" s="183">
        <v>0</v>
      </c>
      <c r="T89" s="184">
        <f t="shared" si="3"/>
        <v>0</v>
      </c>
      <c r="AR89" s="23" t="s">
        <v>84</v>
      </c>
      <c r="AT89" s="23" t="s">
        <v>130</v>
      </c>
      <c r="AU89" s="23" t="s">
        <v>74</v>
      </c>
      <c r="AY89" s="23" t="s">
        <v>127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23" t="s">
        <v>74</v>
      </c>
      <c r="BK89" s="185">
        <f t="shared" si="9"/>
        <v>0</v>
      </c>
      <c r="BL89" s="23" t="s">
        <v>84</v>
      </c>
      <c r="BM89" s="23" t="s">
        <v>684</v>
      </c>
    </row>
    <row r="90" spans="2:65" s="1" customFormat="1" ht="22.5" customHeight="1">
      <c r="B90" s="173"/>
      <c r="C90" s="174" t="s">
        <v>150</v>
      </c>
      <c r="D90" s="174" t="s">
        <v>130</v>
      </c>
      <c r="E90" s="175" t="s">
        <v>682</v>
      </c>
      <c r="F90" s="176" t="s">
        <v>683</v>
      </c>
      <c r="G90" s="177" t="s">
        <v>446</v>
      </c>
      <c r="H90" s="178">
        <v>2</v>
      </c>
      <c r="I90" s="179"/>
      <c r="J90" s="180">
        <f t="shared" si="0"/>
        <v>0</v>
      </c>
      <c r="K90" s="176" t="s">
        <v>5</v>
      </c>
      <c r="L90" s="40"/>
      <c r="M90" s="181" t="s">
        <v>5</v>
      </c>
      <c r="N90" s="182" t="s">
        <v>40</v>
      </c>
      <c r="O90" s="41"/>
      <c r="P90" s="183">
        <f t="shared" si="1"/>
        <v>0</v>
      </c>
      <c r="Q90" s="183">
        <v>0</v>
      </c>
      <c r="R90" s="183">
        <f t="shared" si="2"/>
        <v>0</v>
      </c>
      <c r="S90" s="183">
        <v>0</v>
      </c>
      <c r="T90" s="184">
        <f t="shared" si="3"/>
        <v>0</v>
      </c>
      <c r="AR90" s="23" t="s">
        <v>84</v>
      </c>
      <c r="AT90" s="23" t="s">
        <v>130</v>
      </c>
      <c r="AU90" s="23" t="s">
        <v>74</v>
      </c>
      <c r="AY90" s="23" t="s">
        <v>127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23" t="s">
        <v>74</v>
      </c>
      <c r="BK90" s="185">
        <f t="shared" si="9"/>
        <v>0</v>
      </c>
      <c r="BL90" s="23" t="s">
        <v>84</v>
      </c>
      <c r="BM90" s="23" t="s">
        <v>685</v>
      </c>
    </row>
    <row r="91" spans="2:65" s="1" customFormat="1" ht="22.5" customHeight="1">
      <c r="B91" s="173"/>
      <c r="C91" s="174" t="s">
        <v>173</v>
      </c>
      <c r="D91" s="174" t="s">
        <v>130</v>
      </c>
      <c r="E91" s="175" t="s">
        <v>686</v>
      </c>
      <c r="F91" s="176" t="s">
        <v>687</v>
      </c>
      <c r="G91" s="177" t="s">
        <v>446</v>
      </c>
      <c r="H91" s="178">
        <v>4</v>
      </c>
      <c r="I91" s="179"/>
      <c r="J91" s="180">
        <f t="shared" si="0"/>
        <v>0</v>
      </c>
      <c r="K91" s="176" t="s">
        <v>5</v>
      </c>
      <c r="L91" s="40"/>
      <c r="M91" s="181" t="s">
        <v>5</v>
      </c>
      <c r="N91" s="182" t="s">
        <v>40</v>
      </c>
      <c r="O91" s="41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AR91" s="23" t="s">
        <v>84</v>
      </c>
      <c r="AT91" s="23" t="s">
        <v>130</v>
      </c>
      <c r="AU91" s="23" t="s">
        <v>74</v>
      </c>
      <c r="AY91" s="23" t="s">
        <v>127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23" t="s">
        <v>74</v>
      </c>
      <c r="BK91" s="185">
        <f t="shared" si="9"/>
        <v>0</v>
      </c>
      <c r="BL91" s="23" t="s">
        <v>84</v>
      </c>
      <c r="BM91" s="23" t="s">
        <v>688</v>
      </c>
    </row>
    <row r="92" spans="2:65" s="1" customFormat="1" ht="22.5" customHeight="1">
      <c r="B92" s="173"/>
      <c r="C92" s="174" t="s">
        <v>177</v>
      </c>
      <c r="D92" s="174" t="s">
        <v>130</v>
      </c>
      <c r="E92" s="175" t="s">
        <v>689</v>
      </c>
      <c r="F92" s="176" t="s">
        <v>690</v>
      </c>
      <c r="G92" s="177" t="s">
        <v>446</v>
      </c>
      <c r="H92" s="178">
        <v>4</v>
      </c>
      <c r="I92" s="179"/>
      <c r="J92" s="180">
        <f t="shared" si="0"/>
        <v>0</v>
      </c>
      <c r="K92" s="176" t="s">
        <v>5</v>
      </c>
      <c r="L92" s="40"/>
      <c r="M92" s="181" t="s">
        <v>5</v>
      </c>
      <c r="N92" s="182" t="s">
        <v>40</v>
      </c>
      <c r="O92" s="41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AR92" s="23" t="s">
        <v>84</v>
      </c>
      <c r="AT92" s="23" t="s">
        <v>130</v>
      </c>
      <c r="AU92" s="23" t="s">
        <v>74</v>
      </c>
      <c r="AY92" s="23" t="s">
        <v>127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23" t="s">
        <v>74</v>
      </c>
      <c r="BK92" s="185">
        <f t="shared" si="9"/>
        <v>0</v>
      </c>
      <c r="BL92" s="23" t="s">
        <v>84</v>
      </c>
      <c r="BM92" s="23" t="s">
        <v>691</v>
      </c>
    </row>
    <row r="93" spans="2:65" s="1" customFormat="1" ht="22.5" customHeight="1">
      <c r="B93" s="173"/>
      <c r="C93" s="174" t="s">
        <v>183</v>
      </c>
      <c r="D93" s="174" t="s">
        <v>130</v>
      </c>
      <c r="E93" s="175" t="s">
        <v>692</v>
      </c>
      <c r="F93" s="176" t="s">
        <v>693</v>
      </c>
      <c r="G93" s="177" t="s">
        <v>190</v>
      </c>
      <c r="H93" s="178">
        <v>80</v>
      </c>
      <c r="I93" s="179"/>
      <c r="J93" s="180">
        <f t="shared" si="0"/>
        <v>0</v>
      </c>
      <c r="K93" s="176" t="s">
        <v>5</v>
      </c>
      <c r="L93" s="40"/>
      <c r="M93" s="181" t="s">
        <v>5</v>
      </c>
      <c r="N93" s="182" t="s">
        <v>40</v>
      </c>
      <c r="O93" s="41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23" t="s">
        <v>84</v>
      </c>
      <c r="AT93" s="23" t="s">
        <v>130</v>
      </c>
      <c r="AU93" s="23" t="s">
        <v>74</v>
      </c>
      <c r="AY93" s="23" t="s">
        <v>127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23" t="s">
        <v>74</v>
      </c>
      <c r="BK93" s="185">
        <f t="shared" si="9"/>
        <v>0</v>
      </c>
      <c r="BL93" s="23" t="s">
        <v>84</v>
      </c>
      <c r="BM93" s="23" t="s">
        <v>694</v>
      </c>
    </row>
    <row r="94" spans="2:65" s="1" customFormat="1" ht="22.5" customHeight="1">
      <c r="B94" s="173"/>
      <c r="C94" s="174" t="s">
        <v>187</v>
      </c>
      <c r="D94" s="174" t="s">
        <v>130</v>
      </c>
      <c r="E94" s="175" t="s">
        <v>695</v>
      </c>
      <c r="F94" s="176" t="s">
        <v>696</v>
      </c>
      <c r="G94" s="177" t="s">
        <v>190</v>
      </c>
      <c r="H94" s="178">
        <v>20</v>
      </c>
      <c r="I94" s="179"/>
      <c r="J94" s="180">
        <f t="shared" si="0"/>
        <v>0</v>
      </c>
      <c r="K94" s="176" t="s">
        <v>5</v>
      </c>
      <c r="L94" s="40"/>
      <c r="M94" s="181" t="s">
        <v>5</v>
      </c>
      <c r="N94" s="182" t="s">
        <v>40</v>
      </c>
      <c r="O94" s="41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AR94" s="23" t="s">
        <v>84</v>
      </c>
      <c r="AT94" s="23" t="s">
        <v>130</v>
      </c>
      <c r="AU94" s="23" t="s">
        <v>74</v>
      </c>
      <c r="AY94" s="23" t="s">
        <v>127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23" t="s">
        <v>74</v>
      </c>
      <c r="BK94" s="185">
        <f t="shared" si="9"/>
        <v>0</v>
      </c>
      <c r="BL94" s="23" t="s">
        <v>84</v>
      </c>
      <c r="BM94" s="23" t="s">
        <v>697</v>
      </c>
    </row>
    <row r="95" spans="2:63" s="10" customFormat="1" ht="37.35" customHeight="1">
      <c r="B95" s="159"/>
      <c r="D95" s="170" t="s">
        <v>68</v>
      </c>
      <c r="E95" s="236" t="s">
        <v>698</v>
      </c>
      <c r="F95" s="236" t="s">
        <v>699</v>
      </c>
      <c r="I95" s="162"/>
      <c r="J95" s="237">
        <f>BK95</f>
        <v>0</v>
      </c>
      <c r="L95" s="159"/>
      <c r="M95" s="164"/>
      <c r="N95" s="165"/>
      <c r="O95" s="165"/>
      <c r="P95" s="166">
        <f>SUM(P96:P106)</f>
        <v>0</v>
      </c>
      <c r="Q95" s="165"/>
      <c r="R95" s="166">
        <f>SUM(R96:R106)</f>
        <v>0</v>
      </c>
      <c r="S95" s="165"/>
      <c r="T95" s="167">
        <f>SUM(T96:T106)</f>
        <v>0</v>
      </c>
      <c r="AR95" s="160" t="s">
        <v>74</v>
      </c>
      <c r="AT95" s="168" t="s">
        <v>68</v>
      </c>
      <c r="AU95" s="168" t="s">
        <v>69</v>
      </c>
      <c r="AY95" s="160" t="s">
        <v>127</v>
      </c>
      <c r="BK95" s="169">
        <f>SUM(BK96:BK106)</f>
        <v>0</v>
      </c>
    </row>
    <row r="96" spans="2:65" s="1" customFormat="1" ht="22.5" customHeight="1">
      <c r="B96" s="173"/>
      <c r="C96" s="213" t="s">
        <v>193</v>
      </c>
      <c r="D96" s="213" t="s">
        <v>146</v>
      </c>
      <c r="E96" s="214" t="s">
        <v>74</v>
      </c>
      <c r="F96" s="215" t="s">
        <v>700</v>
      </c>
      <c r="G96" s="216" t="s">
        <v>190</v>
      </c>
      <c r="H96" s="217">
        <v>42</v>
      </c>
      <c r="I96" s="218"/>
      <c r="J96" s="219">
        <f aca="true" t="shared" si="10" ref="J96:J106">ROUND(I96*H96,2)</f>
        <v>0</v>
      </c>
      <c r="K96" s="215" t="s">
        <v>5</v>
      </c>
      <c r="L96" s="220"/>
      <c r="M96" s="221" t="s">
        <v>5</v>
      </c>
      <c r="N96" s="222" t="s">
        <v>40</v>
      </c>
      <c r="O96" s="41"/>
      <c r="P96" s="183">
        <f aca="true" t="shared" si="11" ref="P96:P106">O96*H96</f>
        <v>0</v>
      </c>
      <c r="Q96" s="183">
        <v>0</v>
      </c>
      <c r="R96" s="183">
        <f aca="true" t="shared" si="12" ref="R96:R106">Q96*H96</f>
        <v>0</v>
      </c>
      <c r="S96" s="183">
        <v>0</v>
      </c>
      <c r="T96" s="184">
        <f aca="true" t="shared" si="13" ref="T96:T106">S96*H96</f>
        <v>0</v>
      </c>
      <c r="AR96" s="23" t="s">
        <v>150</v>
      </c>
      <c r="AT96" s="23" t="s">
        <v>146</v>
      </c>
      <c r="AU96" s="23" t="s">
        <v>74</v>
      </c>
      <c r="AY96" s="23" t="s">
        <v>127</v>
      </c>
      <c r="BE96" s="185">
        <f aca="true" t="shared" si="14" ref="BE96:BE106">IF(N96="základní",J96,0)</f>
        <v>0</v>
      </c>
      <c r="BF96" s="185">
        <f aca="true" t="shared" si="15" ref="BF96:BF106">IF(N96="snížená",J96,0)</f>
        <v>0</v>
      </c>
      <c r="BG96" s="185">
        <f aca="true" t="shared" si="16" ref="BG96:BG106">IF(N96="zákl. přenesená",J96,0)</f>
        <v>0</v>
      </c>
      <c r="BH96" s="185">
        <f aca="true" t="shared" si="17" ref="BH96:BH106">IF(N96="sníž. přenesená",J96,0)</f>
        <v>0</v>
      </c>
      <c r="BI96" s="185">
        <f aca="true" t="shared" si="18" ref="BI96:BI106">IF(N96="nulová",J96,0)</f>
        <v>0</v>
      </c>
      <c r="BJ96" s="23" t="s">
        <v>74</v>
      </c>
      <c r="BK96" s="185">
        <f aca="true" t="shared" si="19" ref="BK96:BK106">ROUND(I96*H96,2)</f>
        <v>0</v>
      </c>
      <c r="BL96" s="23" t="s">
        <v>84</v>
      </c>
      <c r="BM96" s="23" t="s">
        <v>701</v>
      </c>
    </row>
    <row r="97" spans="2:65" s="1" customFormat="1" ht="22.5" customHeight="1">
      <c r="B97" s="173"/>
      <c r="C97" s="213" t="s">
        <v>199</v>
      </c>
      <c r="D97" s="213" t="s">
        <v>146</v>
      </c>
      <c r="E97" s="214" t="s">
        <v>78</v>
      </c>
      <c r="F97" s="215" t="s">
        <v>702</v>
      </c>
      <c r="G97" s="216" t="s">
        <v>190</v>
      </c>
      <c r="H97" s="217">
        <v>115.5</v>
      </c>
      <c r="I97" s="218"/>
      <c r="J97" s="219">
        <f t="shared" si="10"/>
        <v>0</v>
      </c>
      <c r="K97" s="215" t="s">
        <v>5</v>
      </c>
      <c r="L97" s="220"/>
      <c r="M97" s="221" t="s">
        <v>5</v>
      </c>
      <c r="N97" s="222" t="s">
        <v>40</v>
      </c>
      <c r="O97" s="41"/>
      <c r="P97" s="183">
        <f t="shared" si="11"/>
        <v>0</v>
      </c>
      <c r="Q97" s="183">
        <v>0</v>
      </c>
      <c r="R97" s="183">
        <f t="shared" si="12"/>
        <v>0</v>
      </c>
      <c r="S97" s="183">
        <v>0</v>
      </c>
      <c r="T97" s="184">
        <f t="shared" si="13"/>
        <v>0</v>
      </c>
      <c r="AR97" s="23" t="s">
        <v>150</v>
      </c>
      <c r="AT97" s="23" t="s">
        <v>146</v>
      </c>
      <c r="AU97" s="23" t="s">
        <v>74</v>
      </c>
      <c r="AY97" s="23" t="s">
        <v>127</v>
      </c>
      <c r="BE97" s="185">
        <f t="shared" si="14"/>
        <v>0</v>
      </c>
      <c r="BF97" s="185">
        <f t="shared" si="15"/>
        <v>0</v>
      </c>
      <c r="BG97" s="185">
        <f t="shared" si="16"/>
        <v>0</v>
      </c>
      <c r="BH97" s="185">
        <f t="shared" si="17"/>
        <v>0</v>
      </c>
      <c r="BI97" s="185">
        <f t="shared" si="18"/>
        <v>0</v>
      </c>
      <c r="BJ97" s="23" t="s">
        <v>74</v>
      </c>
      <c r="BK97" s="185">
        <f t="shared" si="19"/>
        <v>0</v>
      </c>
      <c r="BL97" s="23" t="s">
        <v>84</v>
      </c>
      <c r="BM97" s="23" t="s">
        <v>703</v>
      </c>
    </row>
    <row r="98" spans="2:65" s="1" customFormat="1" ht="22.5" customHeight="1">
      <c r="B98" s="173"/>
      <c r="C98" s="213" t="s">
        <v>11</v>
      </c>
      <c r="D98" s="213" t="s">
        <v>146</v>
      </c>
      <c r="E98" s="214" t="s">
        <v>81</v>
      </c>
      <c r="F98" s="215" t="s">
        <v>704</v>
      </c>
      <c r="G98" s="216" t="s">
        <v>446</v>
      </c>
      <c r="H98" s="217">
        <v>2</v>
      </c>
      <c r="I98" s="218"/>
      <c r="J98" s="219">
        <f t="shared" si="10"/>
        <v>0</v>
      </c>
      <c r="K98" s="215" t="s">
        <v>5</v>
      </c>
      <c r="L98" s="220"/>
      <c r="M98" s="221" t="s">
        <v>5</v>
      </c>
      <c r="N98" s="222" t="s">
        <v>40</v>
      </c>
      <c r="O98" s="41"/>
      <c r="P98" s="183">
        <f t="shared" si="11"/>
        <v>0</v>
      </c>
      <c r="Q98" s="183">
        <v>0</v>
      </c>
      <c r="R98" s="183">
        <f t="shared" si="12"/>
        <v>0</v>
      </c>
      <c r="S98" s="183">
        <v>0</v>
      </c>
      <c r="T98" s="184">
        <f t="shared" si="13"/>
        <v>0</v>
      </c>
      <c r="AR98" s="23" t="s">
        <v>150</v>
      </c>
      <c r="AT98" s="23" t="s">
        <v>146</v>
      </c>
      <c r="AU98" s="23" t="s">
        <v>74</v>
      </c>
      <c r="AY98" s="23" t="s">
        <v>127</v>
      </c>
      <c r="BE98" s="185">
        <f t="shared" si="14"/>
        <v>0</v>
      </c>
      <c r="BF98" s="185">
        <f t="shared" si="15"/>
        <v>0</v>
      </c>
      <c r="BG98" s="185">
        <f t="shared" si="16"/>
        <v>0</v>
      </c>
      <c r="BH98" s="185">
        <f t="shared" si="17"/>
        <v>0</v>
      </c>
      <c r="BI98" s="185">
        <f t="shared" si="18"/>
        <v>0</v>
      </c>
      <c r="BJ98" s="23" t="s">
        <v>74</v>
      </c>
      <c r="BK98" s="185">
        <f t="shared" si="19"/>
        <v>0</v>
      </c>
      <c r="BL98" s="23" t="s">
        <v>84</v>
      </c>
      <c r="BM98" s="23" t="s">
        <v>705</v>
      </c>
    </row>
    <row r="99" spans="2:65" s="1" customFormat="1" ht="22.5" customHeight="1">
      <c r="B99" s="173"/>
      <c r="C99" s="213" t="s">
        <v>212</v>
      </c>
      <c r="D99" s="213" t="s">
        <v>146</v>
      </c>
      <c r="E99" s="214" t="s">
        <v>84</v>
      </c>
      <c r="F99" s="215" t="s">
        <v>706</v>
      </c>
      <c r="G99" s="216" t="s">
        <v>446</v>
      </c>
      <c r="H99" s="217">
        <v>2</v>
      </c>
      <c r="I99" s="218"/>
      <c r="J99" s="219">
        <f t="shared" si="10"/>
        <v>0</v>
      </c>
      <c r="K99" s="215" t="s">
        <v>5</v>
      </c>
      <c r="L99" s="220"/>
      <c r="M99" s="221" t="s">
        <v>5</v>
      </c>
      <c r="N99" s="222" t="s">
        <v>40</v>
      </c>
      <c r="O99" s="41"/>
      <c r="P99" s="183">
        <f t="shared" si="11"/>
        <v>0</v>
      </c>
      <c r="Q99" s="183">
        <v>0</v>
      </c>
      <c r="R99" s="183">
        <f t="shared" si="12"/>
        <v>0</v>
      </c>
      <c r="S99" s="183">
        <v>0</v>
      </c>
      <c r="T99" s="184">
        <f t="shared" si="13"/>
        <v>0</v>
      </c>
      <c r="AR99" s="23" t="s">
        <v>150</v>
      </c>
      <c r="AT99" s="23" t="s">
        <v>146</v>
      </c>
      <c r="AU99" s="23" t="s">
        <v>74</v>
      </c>
      <c r="AY99" s="23" t="s">
        <v>127</v>
      </c>
      <c r="BE99" s="185">
        <f t="shared" si="14"/>
        <v>0</v>
      </c>
      <c r="BF99" s="185">
        <f t="shared" si="15"/>
        <v>0</v>
      </c>
      <c r="BG99" s="185">
        <f t="shared" si="16"/>
        <v>0</v>
      </c>
      <c r="BH99" s="185">
        <f t="shared" si="17"/>
        <v>0</v>
      </c>
      <c r="BI99" s="185">
        <f t="shared" si="18"/>
        <v>0</v>
      </c>
      <c r="BJ99" s="23" t="s">
        <v>74</v>
      </c>
      <c r="BK99" s="185">
        <f t="shared" si="19"/>
        <v>0</v>
      </c>
      <c r="BL99" s="23" t="s">
        <v>84</v>
      </c>
      <c r="BM99" s="23" t="s">
        <v>707</v>
      </c>
    </row>
    <row r="100" spans="2:65" s="1" customFormat="1" ht="22.5" customHeight="1">
      <c r="B100" s="173"/>
      <c r="C100" s="213" t="s">
        <v>214</v>
      </c>
      <c r="D100" s="213" t="s">
        <v>146</v>
      </c>
      <c r="E100" s="214" t="s">
        <v>153</v>
      </c>
      <c r="F100" s="215" t="s">
        <v>708</v>
      </c>
      <c r="G100" s="216" t="s">
        <v>446</v>
      </c>
      <c r="H100" s="217">
        <v>4</v>
      </c>
      <c r="I100" s="218"/>
      <c r="J100" s="219">
        <f t="shared" si="10"/>
        <v>0</v>
      </c>
      <c r="K100" s="215" t="s">
        <v>5</v>
      </c>
      <c r="L100" s="220"/>
      <c r="M100" s="221" t="s">
        <v>5</v>
      </c>
      <c r="N100" s="222" t="s">
        <v>40</v>
      </c>
      <c r="O100" s="41"/>
      <c r="P100" s="183">
        <f t="shared" si="11"/>
        <v>0</v>
      </c>
      <c r="Q100" s="183">
        <v>0</v>
      </c>
      <c r="R100" s="183">
        <f t="shared" si="12"/>
        <v>0</v>
      </c>
      <c r="S100" s="183">
        <v>0</v>
      </c>
      <c r="T100" s="184">
        <f t="shared" si="13"/>
        <v>0</v>
      </c>
      <c r="AR100" s="23" t="s">
        <v>150</v>
      </c>
      <c r="AT100" s="23" t="s">
        <v>146</v>
      </c>
      <c r="AU100" s="23" t="s">
        <v>74</v>
      </c>
      <c r="AY100" s="23" t="s">
        <v>127</v>
      </c>
      <c r="BE100" s="185">
        <f t="shared" si="14"/>
        <v>0</v>
      </c>
      <c r="BF100" s="185">
        <f t="shared" si="15"/>
        <v>0</v>
      </c>
      <c r="BG100" s="185">
        <f t="shared" si="16"/>
        <v>0</v>
      </c>
      <c r="BH100" s="185">
        <f t="shared" si="17"/>
        <v>0</v>
      </c>
      <c r="BI100" s="185">
        <f t="shared" si="18"/>
        <v>0</v>
      </c>
      <c r="BJ100" s="23" t="s">
        <v>74</v>
      </c>
      <c r="BK100" s="185">
        <f t="shared" si="19"/>
        <v>0</v>
      </c>
      <c r="BL100" s="23" t="s">
        <v>84</v>
      </c>
      <c r="BM100" s="23" t="s">
        <v>709</v>
      </c>
    </row>
    <row r="101" spans="2:65" s="1" customFormat="1" ht="22.5" customHeight="1">
      <c r="B101" s="173"/>
      <c r="C101" s="213" t="s">
        <v>222</v>
      </c>
      <c r="D101" s="213" t="s">
        <v>146</v>
      </c>
      <c r="E101" s="214" t="s">
        <v>157</v>
      </c>
      <c r="F101" s="215" t="s">
        <v>710</v>
      </c>
      <c r="G101" s="216" t="s">
        <v>446</v>
      </c>
      <c r="H101" s="217">
        <v>4</v>
      </c>
      <c r="I101" s="218"/>
      <c r="J101" s="219">
        <f t="shared" si="10"/>
        <v>0</v>
      </c>
      <c r="K101" s="215" t="s">
        <v>5</v>
      </c>
      <c r="L101" s="220"/>
      <c r="M101" s="221" t="s">
        <v>5</v>
      </c>
      <c r="N101" s="222" t="s">
        <v>40</v>
      </c>
      <c r="O101" s="41"/>
      <c r="P101" s="183">
        <f t="shared" si="11"/>
        <v>0</v>
      </c>
      <c r="Q101" s="183">
        <v>0</v>
      </c>
      <c r="R101" s="183">
        <f t="shared" si="12"/>
        <v>0</v>
      </c>
      <c r="S101" s="183">
        <v>0</v>
      </c>
      <c r="T101" s="184">
        <f t="shared" si="13"/>
        <v>0</v>
      </c>
      <c r="AR101" s="23" t="s">
        <v>150</v>
      </c>
      <c r="AT101" s="23" t="s">
        <v>146</v>
      </c>
      <c r="AU101" s="23" t="s">
        <v>74</v>
      </c>
      <c r="AY101" s="23" t="s">
        <v>127</v>
      </c>
      <c r="BE101" s="185">
        <f t="shared" si="14"/>
        <v>0</v>
      </c>
      <c r="BF101" s="185">
        <f t="shared" si="15"/>
        <v>0</v>
      </c>
      <c r="BG101" s="185">
        <f t="shared" si="16"/>
        <v>0</v>
      </c>
      <c r="BH101" s="185">
        <f t="shared" si="17"/>
        <v>0</v>
      </c>
      <c r="BI101" s="185">
        <f t="shared" si="18"/>
        <v>0</v>
      </c>
      <c r="BJ101" s="23" t="s">
        <v>74</v>
      </c>
      <c r="BK101" s="185">
        <f t="shared" si="19"/>
        <v>0</v>
      </c>
      <c r="BL101" s="23" t="s">
        <v>84</v>
      </c>
      <c r="BM101" s="23" t="s">
        <v>711</v>
      </c>
    </row>
    <row r="102" spans="2:65" s="1" customFormat="1" ht="22.5" customHeight="1">
      <c r="B102" s="173"/>
      <c r="C102" s="213" t="s">
        <v>234</v>
      </c>
      <c r="D102" s="213" t="s">
        <v>146</v>
      </c>
      <c r="E102" s="214" t="s">
        <v>162</v>
      </c>
      <c r="F102" s="215" t="s">
        <v>712</v>
      </c>
      <c r="G102" s="216" t="s">
        <v>308</v>
      </c>
      <c r="H102" s="217">
        <v>79.8</v>
      </c>
      <c r="I102" s="218"/>
      <c r="J102" s="219">
        <f t="shared" si="10"/>
        <v>0</v>
      </c>
      <c r="K102" s="215" t="s">
        <v>5</v>
      </c>
      <c r="L102" s="220"/>
      <c r="M102" s="221" t="s">
        <v>5</v>
      </c>
      <c r="N102" s="222" t="s">
        <v>40</v>
      </c>
      <c r="O102" s="41"/>
      <c r="P102" s="183">
        <f t="shared" si="11"/>
        <v>0</v>
      </c>
      <c r="Q102" s="183">
        <v>0</v>
      </c>
      <c r="R102" s="183">
        <f t="shared" si="12"/>
        <v>0</v>
      </c>
      <c r="S102" s="183">
        <v>0</v>
      </c>
      <c r="T102" s="184">
        <f t="shared" si="13"/>
        <v>0</v>
      </c>
      <c r="AR102" s="23" t="s">
        <v>150</v>
      </c>
      <c r="AT102" s="23" t="s">
        <v>146</v>
      </c>
      <c r="AU102" s="23" t="s">
        <v>74</v>
      </c>
      <c r="AY102" s="23" t="s">
        <v>127</v>
      </c>
      <c r="BE102" s="185">
        <f t="shared" si="14"/>
        <v>0</v>
      </c>
      <c r="BF102" s="185">
        <f t="shared" si="15"/>
        <v>0</v>
      </c>
      <c r="BG102" s="185">
        <f t="shared" si="16"/>
        <v>0</v>
      </c>
      <c r="BH102" s="185">
        <f t="shared" si="17"/>
        <v>0</v>
      </c>
      <c r="BI102" s="185">
        <f t="shared" si="18"/>
        <v>0</v>
      </c>
      <c r="BJ102" s="23" t="s">
        <v>74</v>
      </c>
      <c r="BK102" s="185">
        <f t="shared" si="19"/>
        <v>0</v>
      </c>
      <c r="BL102" s="23" t="s">
        <v>84</v>
      </c>
      <c r="BM102" s="23" t="s">
        <v>713</v>
      </c>
    </row>
    <row r="103" spans="2:65" s="1" customFormat="1" ht="22.5" customHeight="1">
      <c r="B103" s="173"/>
      <c r="C103" s="213" t="s">
        <v>240</v>
      </c>
      <c r="D103" s="213" t="s">
        <v>146</v>
      </c>
      <c r="E103" s="214" t="s">
        <v>150</v>
      </c>
      <c r="F103" s="215" t="s">
        <v>714</v>
      </c>
      <c r="G103" s="216" t="s">
        <v>190</v>
      </c>
      <c r="H103" s="217">
        <v>21</v>
      </c>
      <c r="I103" s="218"/>
      <c r="J103" s="219">
        <f t="shared" si="10"/>
        <v>0</v>
      </c>
      <c r="K103" s="215" t="s">
        <v>5</v>
      </c>
      <c r="L103" s="220"/>
      <c r="M103" s="221" t="s">
        <v>5</v>
      </c>
      <c r="N103" s="222" t="s">
        <v>40</v>
      </c>
      <c r="O103" s="41"/>
      <c r="P103" s="183">
        <f t="shared" si="11"/>
        <v>0</v>
      </c>
      <c r="Q103" s="183">
        <v>0</v>
      </c>
      <c r="R103" s="183">
        <f t="shared" si="12"/>
        <v>0</v>
      </c>
      <c r="S103" s="183">
        <v>0</v>
      </c>
      <c r="T103" s="184">
        <f t="shared" si="13"/>
        <v>0</v>
      </c>
      <c r="AR103" s="23" t="s">
        <v>150</v>
      </c>
      <c r="AT103" s="23" t="s">
        <v>146</v>
      </c>
      <c r="AU103" s="23" t="s">
        <v>74</v>
      </c>
      <c r="AY103" s="23" t="s">
        <v>127</v>
      </c>
      <c r="BE103" s="185">
        <f t="shared" si="14"/>
        <v>0</v>
      </c>
      <c r="BF103" s="185">
        <f t="shared" si="15"/>
        <v>0</v>
      </c>
      <c r="BG103" s="185">
        <f t="shared" si="16"/>
        <v>0</v>
      </c>
      <c r="BH103" s="185">
        <f t="shared" si="17"/>
        <v>0</v>
      </c>
      <c r="BI103" s="185">
        <f t="shared" si="18"/>
        <v>0</v>
      </c>
      <c r="BJ103" s="23" t="s">
        <v>74</v>
      </c>
      <c r="BK103" s="185">
        <f t="shared" si="19"/>
        <v>0</v>
      </c>
      <c r="BL103" s="23" t="s">
        <v>84</v>
      </c>
      <c r="BM103" s="23" t="s">
        <v>715</v>
      </c>
    </row>
    <row r="104" spans="2:65" s="1" customFormat="1" ht="22.5" customHeight="1">
      <c r="B104" s="173"/>
      <c r="C104" s="213" t="s">
        <v>10</v>
      </c>
      <c r="D104" s="213" t="s">
        <v>146</v>
      </c>
      <c r="E104" s="214" t="s">
        <v>173</v>
      </c>
      <c r="F104" s="215" t="s">
        <v>1105</v>
      </c>
      <c r="G104" s="216" t="s">
        <v>446</v>
      </c>
      <c r="H104" s="217">
        <v>2</v>
      </c>
      <c r="I104" s="218"/>
      <c r="J104" s="219">
        <f t="shared" si="10"/>
        <v>0</v>
      </c>
      <c r="K104" s="215" t="s">
        <v>5</v>
      </c>
      <c r="L104" s="220"/>
      <c r="M104" s="221" t="s">
        <v>5</v>
      </c>
      <c r="N104" s="222" t="s">
        <v>40</v>
      </c>
      <c r="O104" s="41"/>
      <c r="P104" s="183">
        <f t="shared" si="11"/>
        <v>0</v>
      </c>
      <c r="Q104" s="183">
        <v>0</v>
      </c>
      <c r="R104" s="183">
        <f t="shared" si="12"/>
        <v>0</v>
      </c>
      <c r="S104" s="183">
        <v>0</v>
      </c>
      <c r="T104" s="184">
        <f t="shared" si="13"/>
        <v>0</v>
      </c>
      <c r="AR104" s="23" t="s">
        <v>150</v>
      </c>
      <c r="AT104" s="23" t="s">
        <v>146</v>
      </c>
      <c r="AU104" s="23" t="s">
        <v>74</v>
      </c>
      <c r="AY104" s="23" t="s">
        <v>127</v>
      </c>
      <c r="BE104" s="185">
        <f t="shared" si="14"/>
        <v>0</v>
      </c>
      <c r="BF104" s="185">
        <f t="shared" si="15"/>
        <v>0</v>
      </c>
      <c r="BG104" s="185">
        <f t="shared" si="16"/>
        <v>0</v>
      </c>
      <c r="BH104" s="185">
        <f t="shared" si="17"/>
        <v>0</v>
      </c>
      <c r="BI104" s="185">
        <f t="shared" si="18"/>
        <v>0</v>
      </c>
      <c r="BJ104" s="23" t="s">
        <v>74</v>
      </c>
      <c r="BK104" s="185">
        <f t="shared" si="19"/>
        <v>0</v>
      </c>
      <c r="BL104" s="23" t="s">
        <v>84</v>
      </c>
      <c r="BM104" s="23" t="s">
        <v>716</v>
      </c>
    </row>
    <row r="105" spans="2:65" s="1" customFormat="1" ht="22.5" customHeight="1">
      <c r="B105" s="173"/>
      <c r="C105" s="213" t="s">
        <v>247</v>
      </c>
      <c r="D105" s="213" t="s">
        <v>146</v>
      </c>
      <c r="E105" s="214" t="s">
        <v>177</v>
      </c>
      <c r="F105" s="215" t="s">
        <v>717</v>
      </c>
      <c r="G105" s="216" t="s">
        <v>446</v>
      </c>
      <c r="H105" s="217">
        <v>2</v>
      </c>
      <c r="I105" s="218"/>
      <c r="J105" s="219">
        <f t="shared" si="10"/>
        <v>0</v>
      </c>
      <c r="K105" s="215" t="s">
        <v>5</v>
      </c>
      <c r="L105" s="220"/>
      <c r="M105" s="221" t="s">
        <v>5</v>
      </c>
      <c r="N105" s="222" t="s">
        <v>40</v>
      </c>
      <c r="O105" s="41"/>
      <c r="P105" s="183">
        <f t="shared" si="11"/>
        <v>0</v>
      </c>
      <c r="Q105" s="183">
        <v>0</v>
      </c>
      <c r="R105" s="183">
        <f t="shared" si="12"/>
        <v>0</v>
      </c>
      <c r="S105" s="183">
        <v>0</v>
      </c>
      <c r="T105" s="184">
        <f t="shared" si="13"/>
        <v>0</v>
      </c>
      <c r="AR105" s="23" t="s">
        <v>150</v>
      </c>
      <c r="AT105" s="23" t="s">
        <v>146</v>
      </c>
      <c r="AU105" s="23" t="s">
        <v>74</v>
      </c>
      <c r="AY105" s="23" t="s">
        <v>127</v>
      </c>
      <c r="BE105" s="185">
        <f t="shared" si="14"/>
        <v>0</v>
      </c>
      <c r="BF105" s="185">
        <f t="shared" si="15"/>
        <v>0</v>
      </c>
      <c r="BG105" s="185">
        <f t="shared" si="16"/>
        <v>0</v>
      </c>
      <c r="BH105" s="185">
        <f t="shared" si="17"/>
        <v>0</v>
      </c>
      <c r="BI105" s="185">
        <f t="shared" si="18"/>
        <v>0</v>
      </c>
      <c r="BJ105" s="23" t="s">
        <v>74</v>
      </c>
      <c r="BK105" s="185">
        <f t="shared" si="19"/>
        <v>0</v>
      </c>
      <c r="BL105" s="23" t="s">
        <v>84</v>
      </c>
      <c r="BM105" s="23" t="s">
        <v>718</v>
      </c>
    </row>
    <row r="106" spans="2:65" s="1" customFormat="1" ht="22.5" customHeight="1">
      <c r="B106" s="173"/>
      <c r="C106" s="213" t="s">
        <v>253</v>
      </c>
      <c r="D106" s="213" t="s">
        <v>146</v>
      </c>
      <c r="E106" s="214" t="s">
        <v>183</v>
      </c>
      <c r="F106" s="215" t="s">
        <v>719</v>
      </c>
      <c r="G106" s="216" t="s">
        <v>446</v>
      </c>
      <c r="H106" s="217">
        <v>4</v>
      </c>
      <c r="I106" s="218"/>
      <c r="J106" s="219">
        <f t="shared" si="10"/>
        <v>0</v>
      </c>
      <c r="K106" s="215" t="s">
        <v>5</v>
      </c>
      <c r="L106" s="220"/>
      <c r="M106" s="221" t="s">
        <v>5</v>
      </c>
      <c r="N106" s="222" t="s">
        <v>40</v>
      </c>
      <c r="O106" s="41"/>
      <c r="P106" s="183">
        <f t="shared" si="11"/>
        <v>0</v>
      </c>
      <c r="Q106" s="183">
        <v>0</v>
      </c>
      <c r="R106" s="183">
        <f t="shared" si="12"/>
        <v>0</v>
      </c>
      <c r="S106" s="183">
        <v>0</v>
      </c>
      <c r="T106" s="184">
        <f t="shared" si="13"/>
        <v>0</v>
      </c>
      <c r="AR106" s="23" t="s">
        <v>150</v>
      </c>
      <c r="AT106" s="23" t="s">
        <v>146</v>
      </c>
      <c r="AU106" s="23" t="s">
        <v>74</v>
      </c>
      <c r="AY106" s="23" t="s">
        <v>127</v>
      </c>
      <c r="BE106" s="185">
        <f t="shared" si="14"/>
        <v>0</v>
      </c>
      <c r="BF106" s="185">
        <f t="shared" si="15"/>
        <v>0</v>
      </c>
      <c r="BG106" s="185">
        <f t="shared" si="16"/>
        <v>0</v>
      </c>
      <c r="BH106" s="185">
        <f t="shared" si="17"/>
        <v>0</v>
      </c>
      <c r="BI106" s="185">
        <f t="shared" si="18"/>
        <v>0</v>
      </c>
      <c r="BJ106" s="23" t="s">
        <v>74</v>
      </c>
      <c r="BK106" s="185">
        <f t="shared" si="19"/>
        <v>0</v>
      </c>
      <c r="BL106" s="23" t="s">
        <v>84</v>
      </c>
      <c r="BM106" s="23" t="s">
        <v>720</v>
      </c>
    </row>
    <row r="107" spans="2:63" s="10" customFormat="1" ht="37.35" customHeight="1">
      <c r="B107" s="159"/>
      <c r="D107" s="170" t="s">
        <v>68</v>
      </c>
      <c r="E107" s="236" t="s">
        <v>383</v>
      </c>
      <c r="F107" s="236" t="s">
        <v>384</v>
      </c>
      <c r="I107" s="162"/>
      <c r="J107" s="237">
        <f>BK107</f>
        <v>0</v>
      </c>
      <c r="L107" s="159"/>
      <c r="M107" s="164"/>
      <c r="N107" s="165"/>
      <c r="O107" s="165"/>
      <c r="P107" s="166">
        <f>SUM(P108:P121)</f>
        <v>0</v>
      </c>
      <c r="Q107" s="165"/>
      <c r="R107" s="166">
        <f>SUM(R108:R121)</f>
        <v>0</v>
      </c>
      <c r="S107" s="165"/>
      <c r="T107" s="167">
        <f>SUM(T108:T121)</f>
        <v>0</v>
      </c>
      <c r="AR107" s="160" t="s">
        <v>74</v>
      </c>
      <c r="AT107" s="168" t="s">
        <v>68</v>
      </c>
      <c r="AU107" s="168" t="s">
        <v>69</v>
      </c>
      <c r="AY107" s="160" t="s">
        <v>127</v>
      </c>
      <c r="BK107" s="169">
        <f>SUM(BK108:BK121)</f>
        <v>0</v>
      </c>
    </row>
    <row r="108" spans="2:65" s="1" customFormat="1" ht="22.5" customHeight="1">
      <c r="B108" s="173"/>
      <c r="C108" s="174" t="s">
        <v>259</v>
      </c>
      <c r="D108" s="174" t="s">
        <v>130</v>
      </c>
      <c r="E108" s="175" t="s">
        <v>721</v>
      </c>
      <c r="F108" s="176" t="s">
        <v>722</v>
      </c>
      <c r="G108" s="177" t="s">
        <v>723</v>
      </c>
      <c r="H108" s="178">
        <v>0.1</v>
      </c>
      <c r="I108" s="179"/>
      <c r="J108" s="180">
        <f aca="true" t="shared" si="20" ref="J108:J121">ROUND(I108*H108,2)</f>
        <v>0</v>
      </c>
      <c r="K108" s="176" t="s">
        <v>5</v>
      </c>
      <c r="L108" s="40"/>
      <c r="M108" s="181" t="s">
        <v>5</v>
      </c>
      <c r="N108" s="182" t="s">
        <v>40</v>
      </c>
      <c r="O108" s="41"/>
      <c r="P108" s="183">
        <f aca="true" t="shared" si="21" ref="P108:P121">O108*H108</f>
        <v>0</v>
      </c>
      <c r="Q108" s="183">
        <v>0</v>
      </c>
      <c r="R108" s="183">
        <f aca="true" t="shared" si="22" ref="R108:R121">Q108*H108</f>
        <v>0</v>
      </c>
      <c r="S108" s="183">
        <v>0</v>
      </c>
      <c r="T108" s="184">
        <f aca="true" t="shared" si="23" ref="T108:T121">S108*H108</f>
        <v>0</v>
      </c>
      <c r="AR108" s="23" t="s">
        <v>84</v>
      </c>
      <c r="AT108" s="23" t="s">
        <v>130</v>
      </c>
      <c r="AU108" s="23" t="s">
        <v>74</v>
      </c>
      <c r="AY108" s="23" t="s">
        <v>127</v>
      </c>
      <c r="BE108" s="185">
        <f aca="true" t="shared" si="24" ref="BE108:BE121">IF(N108="základní",J108,0)</f>
        <v>0</v>
      </c>
      <c r="BF108" s="185">
        <f aca="true" t="shared" si="25" ref="BF108:BF121">IF(N108="snížená",J108,0)</f>
        <v>0</v>
      </c>
      <c r="BG108" s="185">
        <f aca="true" t="shared" si="26" ref="BG108:BG121">IF(N108="zákl. přenesená",J108,0)</f>
        <v>0</v>
      </c>
      <c r="BH108" s="185">
        <f aca="true" t="shared" si="27" ref="BH108:BH121">IF(N108="sníž. přenesená",J108,0)</f>
        <v>0</v>
      </c>
      <c r="BI108" s="185">
        <f aca="true" t="shared" si="28" ref="BI108:BI121">IF(N108="nulová",J108,0)</f>
        <v>0</v>
      </c>
      <c r="BJ108" s="23" t="s">
        <v>74</v>
      </c>
      <c r="BK108" s="185">
        <f aca="true" t="shared" si="29" ref="BK108:BK121">ROUND(I108*H108,2)</f>
        <v>0</v>
      </c>
      <c r="BL108" s="23" t="s">
        <v>84</v>
      </c>
      <c r="BM108" s="23" t="s">
        <v>724</v>
      </c>
    </row>
    <row r="109" spans="2:65" s="1" customFormat="1" ht="22.5" customHeight="1">
      <c r="B109" s="173"/>
      <c r="C109" s="174" t="s">
        <v>264</v>
      </c>
      <c r="D109" s="174" t="s">
        <v>130</v>
      </c>
      <c r="E109" s="175" t="s">
        <v>78</v>
      </c>
      <c r="F109" s="176" t="s">
        <v>725</v>
      </c>
      <c r="G109" s="177" t="s">
        <v>446</v>
      </c>
      <c r="H109" s="178">
        <v>4</v>
      </c>
      <c r="I109" s="179"/>
      <c r="J109" s="180">
        <f t="shared" si="20"/>
        <v>0</v>
      </c>
      <c r="K109" s="176" t="s">
        <v>5</v>
      </c>
      <c r="L109" s="40"/>
      <c r="M109" s="181" t="s">
        <v>5</v>
      </c>
      <c r="N109" s="182" t="s">
        <v>40</v>
      </c>
      <c r="O109" s="41"/>
      <c r="P109" s="183">
        <f t="shared" si="21"/>
        <v>0</v>
      </c>
      <c r="Q109" s="183">
        <v>0</v>
      </c>
      <c r="R109" s="183">
        <f t="shared" si="22"/>
        <v>0</v>
      </c>
      <c r="S109" s="183">
        <v>0</v>
      </c>
      <c r="T109" s="184">
        <f t="shared" si="23"/>
        <v>0</v>
      </c>
      <c r="AR109" s="23" t="s">
        <v>84</v>
      </c>
      <c r="AT109" s="23" t="s">
        <v>130</v>
      </c>
      <c r="AU109" s="23" t="s">
        <v>74</v>
      </c>
      <c r="AY109" s="23" t="s">
        <v>127</v>
      </c>
      <c r="BE109" s="185">
        <f t="shared" si="24"/>
        <v>0</v>
      </c>
      <c r="BF109" s="185">
        <f t="shared" si="25"/>
        <v>0</v>
      </c>
      <c r="BG109" s="185">
        <f t="shared" si="26"/>
        <v>0</v>
      </c>
      <c r="BH109" s="185">
        <f t="shared" si="27"/>
        <v>0</v>
      </c>
      <c r="BI109" s="185">
        <f t="shared" si="28"/>
        <v>0</v>
      </c>
      <c r="BJ109" s="23" t="s">
        <v>74</v>
      </c>
      <c r="BK109" s="185">
        <f t="shared" si="29"/>
        <v>0</v>
      </c>
      <c r="BL109" s="23" t="s">
        <v>84</v>
      </c>
      <c r="BM109" s="23" t="s">
        <v>726</v>
      </c>
    </row>
    <row r="110" spans="2:65" s="1" customFormat="1" ht="22.5" customHeight="1">
      <c r="B110" s="173"/>
      <c r="C110" s="174" t="s">
        <v>268</v>
      </c>
      <c r="D110" s="174" t="s">
        <v>130</v>
      </c>
      <c r="E110" s="175" t="s">
        <v>727</v>
      </c>
      <c r="F110" s="176" t="s">
        <v>728</v>
      </c>
      <c r="G110" s="177" t="s">
        <v>190</v>
      </c>
      <c r="H110" s="178">
        <v>70</v>
      </c>
      <c r="I110" s="179"/>
      <c r="J110" s="180">
        <f t="shared" si="20"/>
        <v>0</v>
      </c>
      <c r="K110" s="176" t="s">
        <v>5</v>
      </c>
      <c r="L110" s="40"/>
      <c r="M110" s="181" t="s">
        <v>5</v>
      </c>
      <c r="N110" s="182" t="s">
        <v>40</v>
      </c>
      <c r="O110" s="41"/>
      <c r="P110" s="183">
        <f t="shared" si="21"/>
        <v>0</v>
      </c>
      <c r="Q110" s="183">
        <v>0</v>
      </c>
      <c r="R110" s="183">
        <f t="shared" si="22"/>
        <v>0</v>
      </c>
      <c r="S110" s="183">
        <v>0</v>
      </c>
      <c r="T110" s="184">
        <f t="shared" si="23"/>
        <v>0</v>
      </c>
      <c r="AR110" s="23" t="s">
        <v>84</v>
      </c>
      <c r="AT110" s="23" t="s">
        <v>130</v>
      </c>
      <c r="AU110" s="23" t="s">
        <v>74</v>
      </c>
      <c r="AY110" s="23" t="s">
        <v>127</v>
      </c>
      <c r="BE110" s="185">
        <f t="shared" si="24"/>
        <v>0</v>
      </c>
      <c r="BF110" s="185">
        <f t="shared" si="25"/>
        <v>0</v>
      </c>
      <c r="BG110" s="185">
        <f t="shared" si="26"/>
        <v>0</v>
      </c>
      <c r="BH110" s="185">
        <f t="shared" si="27"/>
        <v>0</v>
      </c>
      <c r="BI110" s="185">
        <f t="shared" si="28"/>
        <v>0</v>
      </c>
      <c r="BJ110" s="23" t="s">
        <v>74</v>
      </c>
      <c r="BK110" s="185">
        <f t="shared" si="29"/>
        <v>0</v>
      </c>
      <c r="BL110" s="23" t="s">
        <v>84</v>
      </c>
      <c r="BM110" s="23" t="s">
        <v>729</v>
      </c>
    </row>
    <row r="111" spans="2:65" s="1" customFormat="1" ht="22.5" customHeight="1">
      <c r="B111" s="173"/>
      <c r="C111" s="174" t="s">
        <v>271</v>
      </c>
      <c r="D111" s="174" t="s">
        <v>130</v>
      </c>
      <c r="E111" s="175" t="s">
        <v>730</v>
      </c>
      <c r="F111" s="176" t="s">
        <v>731</v>
      </c>
      <c r="G111" s="177" t="s">
        <v>190</v>
      </c>
      <c r="H111" s="178">
        <v>70</v>
      </c>
      <c r="I111" s="179"/>
      <c r="J111" s="180">
        <f t="shared" si="20"/>
        <v>0</v>
      </c>
      <c r="K111" s="176" t="s">
        <v>5</v>
      </c>
      <c r="L111" s="40"/>
      <c r="M111" s="181" t="s">
        <v>5</v>
      </c>
      <c r="N111" s="182" t="s">
        <v>40</v>
      </c>
      <c r="O111" s="41"/>
      <c r="P111" s="183">
        <f t="shared" si="21"/>
        <v>0</v>
      </c>
      <c r="Q111" s="183">
        <v>0</v>
      </c>
      <c r="R111" s="183">
        <f t="shared" si="22"/>
        <v>0</v>
      </c>
      <c r="S111" s="183">
        <v>0</v>
      </c>
      <c r="T111" s="184">
        <f t="shared" si="23"/>
        <v>0</v>
      </c>
      <c r="AR111" s="23" t="s">
        <v>84</v>
      </c>
      <c r="AT111" s="23" t="s">
        <v>130</v>
      </c>
      <c r="AU111" s="23" t="s">
        <v>74</v>
      </c>
      <c r="AY111" s="23" t="s">
        <v>127</v>
      </c>
      <c r="BE111" s="185">
        <f t="shared" si="24"/>
        <v>0</v>
      </c>
      <c r="BF111" s="185">
        <f t="shared" si="25"/>
        <v>0</v>
      </c>
      <c r="BG111" s="185">
        <f t="shared" si="26"/>
        <v>0</v>
      </c>
      <c r="BH111" s="185">
        <f t="shared" si="27"/>
        <v>0</v>
      </c>
      <c r="BI111" s="185">
        <f t="shared" si="28"/>
        <v>0</v>
      </c>
      <c r="BJ111" s="23" t="s">
        <v>74</v>
      </c>
      <c r="BK111" s="185">
        <f t="shared" si="29"/>
        <v>0</v>
      </c>
      <c r="BL111" s="23" t="s">
        <v>84</v>
      </c>
      <c r="BM111" s="23" t="s">
        <v>732</v>
      </c>
    </row>
    <row r="112" spans="2:65" s="1" customFormat="1" ht="22.5" customHeight="1">
      <c r="B112" s="173"/>
      <c r="C112" s="174" t="s">
        <v>274</v>
      </c>
      <c r="D112" s="174" t="s">
        <v>130</v>
      </c>
      <c r="E112" s="175" t="s">
        <v>733</v>
      </c>
      <c r="F112" s="176" t="s">
        <v>734</v>
      </c>
      <c r="G112" s="177" t="s">
        <v>190</v>
      </c>
      <c r="H112" s="178">
        <v>15</v>
      </c>
      <c r="I112" s="179"/>
      <c r="J112" s="180">
        <f t="shared" si="20"/>
        <v>0</v>
      </c>
      <c r="K112" s="176" t="s">
        <v>5</v>
      </c>
      <c r="L112" s="40"/>
      <c r="M112" s="181" t="s">
        <v>5</v>
      </c>
      <c r="N112" s="182" t="s">
        <v>40</v>
      </c>
      <c r="O112" s="41"/>
      <c r="P112" s="183">
        <f t="shared" si="21"/>
        <v>0</v>
      </c>
      <c r="Q112" s="183">
        <v>0</v>
      </c>
      <c r="R112" s="183">
        <f t="shared" si="22"/>
        <v>0</v>
      </c>
      <c r="S112" s="183">
        <v>0</v>
      </c>
      <c r="T112" s="184">
        <f t="shared" si="23"/>
        <v>0</v>
      </c>
      <c r="AR112" s="23" t="s">
        <v>84</v>
      </c>
      <c r="AT112" s="23" t="s">
        <v>130</v>
      </c>
      <c r="AU112" s="23" t="s">
        <v>74</v>
      </c>
      <c r="AY112" s="23" t="s">
        <v>127</v>
      </c>
      <c r="BE112" s="185">
        <f t="shared" si="24"/>
        <v>0</v>
      </c>
      <c r="BF112" s="185">
        <f t="shared" si="25"/>
        <v>0</v>
      </c>
      <c r="BG112" s="185">
        <f t="shared" si="26"/>
        <v>0</v>
      </c>
      <c r="BH112" s="185">
        <f t="shared" si="27"/>
        <v>0</v>
      </c>
      <c r="BI112" s="185">
        <f t="shared" si="28"/>
        <v>0</v>
      </c>
      <c r="BJ112" s="23" t="s">
        <v>74</v>
      </c>
      <c r="BK112" s="185">
        <f t="shared" si="29"/>
        <v>0</v>
      </c>
      <c r="BL112" s="23" t="s">
        <v>84</v>
      </c>
      <c r="BM112" s="23" t="s">
        <v>735</v>
      </c>
    </row>
    <row r="113" spans="2:65" s="1" customFormat="1" ht="22.5" customHeight="1">
      <c r="B113" s="173"/>
      <c r="C113" s="174" t="s">
        <v>282</v>
      </c>
      <c r="D113" s="174" t="s">
        <v>130</v>
      </c>
      <c r="E113" s="175" t="s">
        <v>736</v>
      </c>
      <c r="F113" s="176" t="s">
        <v>737</v>
      </c>
      <c r="G113" s="177" t="s">
        <v>190</v>
      </c>
      <c r="H113" s="178">
        <v>80</v>
      </c>
      <c r="I113" s="179"/>
      <c r="J113" s="180">
        <f t="shared" si="20"/>
        <v>0</v>
      </c>
      <c r="K113" s="176" t="s">
        <v>5</v>
      </c>
      <c r="L113" s="40"/>
      <c r="M113" s="181" t="s">
        <v>5</v>
      </c>
      <c r="N113" s="182" t="s">
        <v>40</v>
      </c>
      <c r="O113" s="41"/>
      <c r="P113" s="183">
        <f t="shared" si="21"/>
        <v>0</v>
      </c>
      <c r="Q113" s="183">
        <v>0</v>
      </c>
      <c r="R113" s="183">
        <f t="shared" si="22"/>
        <v>0</v>
      </c>
      <c r="S113" s="183">
        <v>0</v>
      </c>
      <c r="T113" s="184">
        <f t="shared" si="23"/>
        <v>0</v>
      </c>
      <c r="AR113" s="23" t="s">
        <v>84</v>
      </c>
      <c r="AT113" s="23" t="s">
        <v>130</v>
      </c>
      <c r="AU113" s="23" t="s">
        <v>74</v>
      </c>
      <c r="AY113" s="23" t="s">
        <v>127</v>
      </c>
      <c r="BE113" s="185">
        <f t="shared" si="24"/>
        <v>0</v>
      </c>
      <c r="BF113" s="185">
        <f t="shared" si="25"/>
        <v>0</v>
      </c>
      <c r="BG113" s="185">
        <f t="shared" si="26"/>
        <v>0</v>
      </c>
      <c r="BH113" s="185">
        <f t="shared" si="27"/>
        <v>0</v>
      </c>
      <c r="BI113" s="185">
        <f t="shared" si="28"/>
        <v>0</v>
      </c>
      <c r="BJ113" s="23" t="s">
        <v>74</v>
      </c>
      <c r="BK113" s="185">
        <f t="shared" si="29"/>
        <v>0</v>
      </c>
      <c r="BL113" s="23" t="s">
        <v>84</v>
      </c>
      <c r="BM113" s="23" t="s">
        <v>738</v>
      </c>
    </row>
    <row r="114" spans="2:65" s="1" customFormat="1" ht="22.5" customHeight="1">
      <c r="B114" s="173"/>
      <c r="C114" s="174" t="s">
        <v>287</v>
      </c>
      <c r="D114" s="174" t="s">
        <v>130</v>
      </c>
      <c r="E114" s="175" t="s">
        <v>739</v>
      </c>
      <c r="F114" s="176" t="s">
        <v>740</v>
      </c>
      <c r="G114" s="177" t="s">
        <v>190</v>
      </c>
      <c r="H114" s="178">
        <v>15</v>
      </c>
      <c r="I114" s="179"/>
      <c r="J114" s="180">
        <f t="shared" si="20"/>
        <v>0</v>
      </c>
      <c r="K114" s="176" t="s">
        <v>5</v>
      </c>
      <c r="L114" s="40"/>
      <c r="M114" s="181" t="s">
        <v>5</v>
      </c>
      <c r="N114" s="182" t="s">
        <v>40</v>
      </c>
      <c r="O114" s="41"/>
      <c r="P114" s="183">
        <f t="shared" si="21"/>
        <v>0</v>
      </c>
      <c r="Q114" s="183">
        <v>0</v>
      </c>
      <c r="R114" s="183">
        <f t="shared" si="22"/>
        <v>0</v>
      </c>
      <c r="S114" s="183">
        <v>0</v>
      </c>
      <c r="T114" s="184">
        <f t="shared" si="23"/>
        <v>0</v>
      </c>
      <c r="AR114" s="23" t="s">
        <v>84</v>
      </c>
      <c r="AT114" s="23" t="s">
        <v>130</v>
      </c>
      <c r="AU114" s="23" t="s">
        <v>74</v>
      </c>
      <c r="AY114" s="23" t="s">
        <v>127</v>
      </c>
      <c r="BE114" s="185">
        <f t="shared" si="24"/>
        <v>0</v>
      </c>
      <c r="BF114" s="185">
        <f t="shared" si="25"/>
        <v>0</v>
      </c>
      <c r="BG114" s="185">
        <f t="shared" si="26"/>
        <v>0</v>
      </c>
      <c r="BH114" s="185">
        <f t="shared" si="27"/>
        <v>0</v>
      </c>
      <c r="BI114" s="185">
        <f t="shared" si="28"/>
        <v>0</v>
      </c>
      <c r="BJ114" s="23" t="s">
        <v>74</v>
      </c>
      <c r="BK114" s="185">
        <f t="shared" si="29"/>
        <v>0</v>
      </c>
      <c r="BL114" s="23" t="s">
        <v>84</v>
      </c>
      <c r="BM114" s="23" t="s">
        <v>741</v>
      </c>
    </row>
    <row r="115" spans="2:65" s="1" customFormat="1" ht="22.5" customHeight="1">
      <c r="B115" s="173"/>
      <c r="C115" s="174" t="s">
        <v>292</v>
      </c>
      <c r="D115" s="174" t="s">
        <v>130</v>
      </c>
      <c r="E115" s="175" t="s">
        <v>742</v>
      </c>
      <c r="F115" s="176" t="s">
        <v>743</v>
      </c>
      <c r="G115" s="177" t="s">
        <v>165</v>
      </c>
      <c r="H115" s="178">
        <v>40</v>
      </c>
      <c r="I115" s="179"/>
      <c r="J115" s="180">
        <f t="shared" si="20"/>
        <v>0</v>
      </c>
      <c r="K115" s="176" t="s">
        <v>5</v>
      </c>
      <c r="L115" s="40"/>
      <c r="M115" s="181" t="s">
        <v>5</v>
      </c>
      <c r="N115" s="182" t="s">
        <v>40</v>
      </c>
      <c r="O115" s="41"/>
      <c r="P115" s="183">
        <f t="shared" si="21"/>
        <v>0</v>
      </c>
      <c r="Q115" s="183">
        <v>0</v>
      </c>
      <c r="R115" s="183">
        <f t="shared" si="22"/>
        <v>0</v>
      </c>
      <c r="S115" s="183">
        <v>0</v>
      </c>
      <c r="T115" s="184">
        <f t="shared" si="23"/>
        <v>0</v>
      </c>
      <c r="AR115" s="23" t="s">
        <v>84</v>
      </c>
      <c r="AT115" s="23" t="s">
        <v>130</v>
      </c>
      <c r="AU115" s="23" t="s">
        <v>74</v>
      </c>
      <c r="AY115" s="23" t="s">
        <v>127</v>
      </c>
      <c r="BE115" s="185">
        <f t="shared" si="24"/>
        <v>0</v>
      </c>
      <c r="BF115" s="185">
        <f t="shared" si="25"/>
        <v>0</v>
      </c>
      <c r="BG115" s="185">
        <f t="shared" si="26"/>
        <v>0</v>
      </c>
      <c r="BH115" s="185">
        <f t="shared" si="27"/>
        <v>0</v>
      </c>
      <c r="BI115" s="185">
        <f t="shared" si="28"/>
        <v>0</v>
      </c>
      <c r="BJ115" s="23" t="s">
        <v>74</v>
      </c>
      <c r="BK115" s="185">
        <f t="shared" si="29"/>
        <v>0</v>
      </c>
      <c r="BL115" s="23" t="s">
        <v>84</v>
      </c>
      <c r="BM115" s="23" t="s">
        <v>744</v>
      </c>
    </row>
    <row r="116" spans="2:65" s="1" customFormat="1" ht="22.5" customHeight="1">
      <c r="B116" s="173"/>
      <c r="C116" s="174" t="s">
        <v>297</v>
      </c>
      <c r="D116" s="174" t="s">
        <v>130</v>
      </c>
      <c r="E116" s="175" t="s">
        <v>745</v>
      </c>
      <c r="F116" s="176" t="s">
        <v>746</v>
      </c>
      <c r="G116" s="177" t="s">
        <v>133</v>
      </c>
      <c r="H116" s="178">
        <v>3.2</v>
      </c>
      <c r="I116" s="179"/>
      <c r="J116" s="180">
        <f t="shared" si="20"/>
        <v>0</v>
      </c>
      <c r="K116" s="176" t="s">
        <v>5</v>
      </c>
      <c r="L116" s="40"/>
      <c r="M116" s="181" t="s">
        <v>5</v>
      </c>
      <c r="N116" s="182" t="s">
        <v>40</v>
      </c>
      <c r="O116" s="41"/>
      <c r="P116" s="183">
        <f t="shared" si="21"/>
        <v>0</v>
      </c>
      <c r="Q116" s="183">
        <v>0</v>
      </c>
      <c r="R116" s="183">
        <f t="shared" si="22"/>
        <v>0</v>
      </c>
      <c r="S116" s="183">
        <v>0</v>
      </c>
      <c r="T116" s="184">
        <f t="shared" si="23"/>
        <v>0</v>
      </c>
      <c r="AR116" s="23" t="s">
        <v>84</v>
      </c>
      <c r="AT116" s="23" t="s">
        <v>130</v>
      </c>
      <c r="AU116" s="23" t="s">
        <v>74</v>
      </c>
      <c r="AY116" s="23" t="s">
        <v>127</v>
      </c>
      <c r="BE116" s="185">
        <f t="shared" si="24"/>
        <v>0</v>
      </c>
      <c r="BF116" s="185">
        <f t="shared" si="25"/>
        <v>0</v>
      </c>
      <c r="BG116" s="185">
        <f t="shared" si="26"/>
        <v>0</v>
      </c>
      <c r="BH116" s="185">
        <f t="shared" si="27"/>
        <v>0</v>
      </c>
      <c r="BI116" s="185">
        <f t="shared" si="28"/>
        <v>0</v>
      </c>
      <c r="BJ116" s="23" t="s">
        <v>74</v>
      </c>
      <c r="BK116" s="185">
        <f t="shared" si="29"/>
        <v>0</v>
      </c>
      <c r="BL116" s="23" t="s">
        <v>84</v>
      </c>
      <c r="BM116" s="23" t="s">
        <v>747</v>
      </c>
    </row>
    <row r="117" spans="2:65" s="1" customFormat="1" ht="22.5" customHeight="1">
      <c r="B117" s="173"/>
      <c r="C117" s="174" t="s">
        <v>301</v>
      </c>
      <c r="D117" s="174" t="s">
        <v>130</v>
      </c>
      <c r="E117" s="175" t="s">
        <v>748</v>
      </c>
      <c r="F117" s="176" t="s">
        <v>749</v>
      </c>
      <c r="G117" s="177" t="s">
        <v>190</v>
      </c>
      <c r="H117" s="178">
        <v>8</v>
      </c>
      <c r="I117" s="179"/>
      <c r="J117" s="180">
        <f t="shared" si="20"/>
        <v>0</v>
      </c>
      <c r="K117" s="176" t="s">
        <v>5</v>
      </c>
      <c r="L117" s="40"/>
      <c r="M117" s="181" t="s">
        <v>5</v>
      </c>
      <c r="N117" s="182" t="s">
        <v>40</v>
      </c>
      <c r="O117" s="41"/>
      <c r="P117" s="183">
        <f t="shared" si="21"/>
        <v>0</v>
      </c>
      <c r="Q117" s="183">
        <v>0</v>
      </c>
      <c r="R117" s="183">
        <f t="shared" si="22"/>
        <v>0</v>
      </c>
      <c r="S117" s="183">
        <v>0</v>
      </c>
      <c r="T117" s="184">
        <f t="shared" si="23"/>
        <v>0</v>
      </c>
      <c r="AR117" s="23" t="s">
        <v>84</v>
      </c>
      <c r="AT117" s="23" t="s">
        <v>130</v>
      </c>
      <c r="AU117" s="23" t="s">
        <v>74</v>
      </c>
      <c r="AY117" s="23" t="s">
        <v>127</v>
      </c>
      <c r="BE117" s="185">
        <f t="shared" si="24"/>
        <v>0</v>
      </c>
      <c r="BF117" s="185">
        <f t="shared" si="25"/>
        <v>0</v>
      </c>
      <c r="BG117" s="185">
        <f t="shared" si="26"/>
        <v>0</v>
      </c>
      <c r="BH117" s="185">
        <f t="shared" si="27"/>
        <v>0</v>
      </c>
      <c r="BI117" s="185">
        <f t="shared" si="28"/>
        <v>0</v>
      </c>
      <c r="BJ117" s="23" t="s">
        <v>74</v>
      </c>
      <c r="BK117" s="185">
        <f t="shared" si="29"/>
        <v>0</v>
      </c>
      <c r="BL117" s="23" t="s">
        <v>84</v>
      </c>
      <c r="BM117" s="23" t="s">
        <v>750</v>
      </c>
    </row>
    <row r="118" spans="2:65" s="1" customFormat="1" ht="22.5" customHeight="1">
      <c r="B118" s="173"/>
      <c r="C118" s="174" t="s">
        <v>305</v>
      </c>
      <c r="D118" s="174" t="s">
        <v>130</v>
      </c>
      <c r="E118" s="175" t="s">
        <v>751</v>
      </c>
      <c r="F118" s="176" t="s">
        <v>752</v>
      </c>
      <c r="G118" s="177" t="s">
        <v>190</v>
      </c>
      <c r="H118" s="178">
        <v>85</v>
      </c>
      <c r="I118" s="179"/>
      <c r="J118" s="180">
        <f t="shared" si="20"/>
        <v>0</v>
      </c>
      <c r="K118" s="176" t="s">
        <v>5</v>
      </c>
      <c r="L118" s="40"/>
      <c r="M118" s="181" t="s">
        <v>5</v>
      </c>
      <c r="N118" s="182" t="s">
        <v>40</v>
      </c>
      <c r="O118" s="41"/>
      <c r="P118" s="183">
        <f t="shared" si="21"/>
        <v>0</v>
      </c>
      <c r="Q118" s="183">
        <v>0</v>
      </c>
      <c r="R118" s="183">
        <f t="shared" si="22"/>
        <v>0</v>
      </c>
      <c r="S118" s="183">
        <v>0</v>
      </c>
      <c r="T118" s="184">
        <f t="shared" si="23"/>
        <v>0</v>
      </c>
      <c r="AR118" s="23" t="s">
        <v>84</v>
      </c>
      <c r="AT118" s="23" t="s">
        <v>130</v>
      </c>
      <c r="AU118" s="23" t="s">
        <v>74</v>
      </c>
      <c r="AY118" s="23" t="s">
        <v>127</v>
      </c>
      <c r="BE118" s="185">
        <f t="shared" si="24"/>
        <v>0</v>
      </c>
      <c r="BF118" s="185">
        <f t="shared" si="25"/>
        <v>0</v>
      </c>
      <c r="BG118" s="185">
        <f t="shared" si="26"/>
        <v>0</v>
      </c>
      <c r="BH118" s="185">
        <f t="shared" si="27"/>
        <v>0</v>
      </c>
      <c r="BI118" s="185">
        <f t="shared" si="28"/>
        <v>0</v>
      </c>
      <c r="BJ118" s="23" t="s">
        <v>74</v>
      </c>
      <c r="BK118" s="185">
        <f t="shared" si="29"/>
        <v>0</v>
      </c>
      <c r="BL118" s="23" t="s">
        <v>84</v>
      </c>
      <c r="BM118" s="23" t="s">
        <v>753</v>
      </c>
    </row>
    <row r="119" spans="2:65" s="1" customFormat="1" ht="22.5" customHeight="1">
      <c r="B119" s="173"/>
      <c r="C119" s="174" t="s">
        <v>311</v>
      </c>
      <c r="D119" s="174" t="s">
        <v>130</v>
      </c>
      <c r="E119" s="175" t="s">
        <v>754</v>
      </c>
      <c r="F119" s="176" t="s">
        <v>755</v>
      </c>
      <c r="G119" s="177" t="s">
        <v>190</v>
      </c>
      <c r="H119" s="178">
        <v>70</v>
      </c>
      <c r="I119" s="179"/>
      <c r="J119" s="180">
        <f t="shared" si="20"/>
        <v>0</v>
      </c>
      <c r="K119" s="176" t="s">
        <v>5</v>
      </c>
      <c r="L119" s="40"/>
      <c r="M119" s="181" t="s">
        <v>5</v>
      </c>
      <c r="N119" s="182" t="s">
        <v>40</v>
      </c>
      <c r="O119" s="41"/>
      <c r="P119" s="183">
        <f t="shared" si="21"/>
        <v>0</v>
      </c>
      <c r="Q119" s="183">
        <v>0</v>
      </c>
      <c r="R119" s="183">
        <f t="shared" si="22"/>
        <v>0</v>
      </c>
      <c r="S119" s="183">
        <v>0</v>
      </c>
      <c r="T119" s="184">
        <f t="shared" si="23"/>
        <v>0</v>
      </c>
      <c r="AR119" s="23" t="s">
        <v>84</v>
      </c>
      <c r="AT119" s="23" t="s">
        <v>130</v>
      </c>
      <c r="AU119" s="23" t="s">
        <v>74</v>
      </c>
      <c r="AY119" s="23" t="s">
        <v>127</v>
      </c>
      <c r="BE119" s="185">
        <f t="shared" si="24"/>
        <v>0</v>
      </c>
      <c r="BF119" s="185">
        <f t="shared" si="25"/>
        <v>0</v>
      </c>
      <c r="BG119" s="185">
        <f t="shared" si="26"/>
        <v>0</v>
      </c>
      <c r="BH119" s="185">
        <f t="shared" si="27"/>
        <v>0</v>
      </c>
      <c r="BI119" s="185">
        <f t="shared" si="28"/>
        <v>0</v>
      </c>
      <c r="BJ119" s="23" t="s">
        <v>74</v>
      </c>
      <c r="BK119" s="185">
        <f t="shared" si="29"/>
        <v>0</v>
      </c>
      <c r="BL119" s="23" t="s">
        <v>84</v>
      </c>
      <c r="BM119" s="23" t="s">
        <v>756</v>
      </c>
    </row>
    <row r="120" spans="2:65" s="1" customFormat="1" ht="22.5" customHeight="1">
      <c r="B120" s="173"/>
      <c r="C120" s="174" t="s">
        <v>315</v>
      </c>
      <c r="D120" s="174" t="s">
        <v>130</v>
      </c>
      <c r="E120" s="175" t="s">
        <v>757</v>
      </c>
      <c r="F120" s="176" t="s">
        <v>758</v>
      </c>
      <c r="G120" s="177" t="s">
        <v>149</v>
      </c>
      <c r="H120" s="178">
        <v>4</v>
      </c>
      <c r="I120" s="179"/>
      <c r="J120" s="180">
        <f t="shared" si="20"/>
        <v>0</v>
      </c>
      <c r="K120" s="176" t="s">
        <v>5</v>
      </c>
      <c r="L120" s="40"/>
      <c r="M120" s="181" t="s">
        <v>5</v>
      </c>
      <c r="N120" s="182" t="s">
        <v>40</v>
      </c>
      <c r="O120" s="41"/>
      <c r="P120" s="183">
        <f t="shared" si="21"/>
        <v>0</v>
      </c>
      <c r="Q120" s="183">
        <v>0</v>
      </c>
      <c r="R120" s="183">
        <f t="shared" si="22"/>
        <v>0</v>
      </c>
      <c r="S120" s="183">
        <v>0</v>
      </c>
      <c r="T120" s="184">
        <f t="shared" si="23"/>
        <v>0</v>
      </c>
      <c r="AR120" s="23" t="s">
        <v>84</v>
      </c>
      <c r="AT120" s="23" t="s">
        <v>130</v>
      </c>
      <c r="AU120" s="23" t="s">
        <v>74</v>
      </c>
      <c r="AY120" s="23" t="s">
        <v>127</v>
      </c>
      <c r="BE120" s="185">
        <f t="shared" si="24"/>
        <v>0</v>
      </c>
      <c r="BF120" s="185">
        <f t="shared" si="25"/>
        <v>0</v>
      </c>
      <c r="BG120" s="185">
        <f t="shared" si="26"/>
        <v>0</v>
      </c>
      <c r="BH120" s="185">
        <f t="shared" si="27"/>
        <v>0</v>
      </c>
      <c r="BI120" s="185">
        <f t="shared" si="28"/>
        <v>0</v>
      </c>
      <c r="BJ120" s="23" t="s">
        <v>74</v>
      </c>
      <c r="BK120" s="185">
        <f t="shared" si="29"/>
        <v>0</v>
      </c>
      <c r="BL120" s="23" t="s">
        <v>84</v>
      </c>
      <c r="BM120" s="23" t="s">
        <v>759</v>
      </c>
    </row>
    <row r="121" spans="2:65" s="1" customFormat="1" ht="22.5" customHeight="1">
      <c r="B121" s="173"/>
      <c r="C121" s="174" t="s">
        <v>318</v>
      </c>
      <c r="D121" s="174" t="s">
        <v>130</v>
      </c>
      <c r="E121" s="175" t="s">
        <v>760</v>
      </c>
      <c r="F121" s="176" t="s">
        <v>761</v>
      </c>
      <c r="G121" s="177" t="s">
        <v>149</v>
      </c>
      <c r="H121" s="178">
        <v>24</v>
      </c>
      <c r="I121" s="179"/>
      <c r="J121" s="180">
        <f t="shared" si="20"/>
        <v>0</v>
      </c>
      <c r="K121" s="176" t="s">
        <v>5</v>
      </c>
      <c r="L121" s="40"/>
      <c r="M121" s="181" t="s">
        <v>5</v>
      </c>
      <c r="N121" s="182" t="s">
        <v>40</v>
      </c>
      <c r="O121" s="41"/>
      <c r="P121" s="183">
        <f t="shared" si="21"/>
        <v>0</v>
      </c>
      <c r="Q121" s="183">
        <v>0</v>
      </c>
      <c r="R121" s="183">
        <f t="shared" si="22"/>
        <v>0</v>
      </c>
      <c r="S121" s="183">
        <v>0</v>
      </c>
      <c r="T121" s="184">
        <f t="shared" si="23"/>
        <v>0</v>
      </c>
      <c r="AR121" s="23" t="s">
        <v>84</v>
      </c>
      <c r="AT121" s="23" t="s">
        <v>130</v>
      </c>
      <c r="AU121" s="23" t="s">
        <v>74</v>
      </c>
      <c r="AY121" s="23" t="s">
        <v>127</v>
      </c>
      <c r="BE121" s="185">
        <f t="shared" si="24"/>
        <v>0</v>
      </c>
      <c r="BF121" s="185">
        <f t="shared" si="25"/>
        <v>0</v>
      </c>
      <c r="BG121" s="185">
        <f t="shared" si="26"/>
        <v>0</v>
      </c>
      <c r="BH121" s="185">
        <f t="shared" si="27"/>
        <v>0</v>
      </c>
      <c r="BI121" s="185">
        <f t="shared" si="28"/>
        <v>0</v>
      </c>
      <c r="BJ121" s="23" t="s">
        <v>74</v>
      </c>
      <c r="BK121" s="185">
        <f t="shared" si="29"/>
        <v>0</v>
      </c>
      <c r="BL121" s="23" t="s">
        <v>84</v>
      </c>
      <c r="BM121" s="23" t="s">
        <v>762</v>
      </c>
    </row>
    <row r="122" spans="2:63" s="10" customFormat="1" ht="37.35" customHeight="1">
      <c r="B122" s="159"/>
      <c r="D122" s="160" t="s">
        <v>68</v>
      </c>
      <c r="E122" s="161" t="s">
        <v>125</v>
      </c>
      <c r="F122" s="161" t="s">
        <v>126</v>
      </c>
      <c r="I122" s="162"/>
      <c r="J122" s="163">
        <f>BK122</f>
        <v>0</v>
      </c>
      <c r="L122" s="159"/>
      <c r="M122" s="164"/>
      <c r="N122" s="165"/>
      <c r="O122" s="165"/>
      <c r="P122" s="166">
        <f>P123</f>
        <v>0</v>
      </c>
      <c r="Q122" s="165"/>
      <c r="R122" s="166">
        <f>R123</f>
        <v>0</v>
      </c>
      <c r="S122" s="165"/>
      <c r="T122" s="167">
        <f>T123</f>
        <v>0</v>
      </c>
      <c r="AR122" s="160" t="s">
        <v>74</v>
      </c>
      <c r="AT122" s="168" t="s">
        <v>68</v>
      </c>
      <c r="AU122" s="168" t="s">
        <v>69</v>
      </c>
      <c r="AY122" s="160" t="s">
        <v>127</v>
      </c>
      <c r="BK122" s="169">
        <f>BK123</f>
        <v>0</v>
      </c>
    </row>
    <row r="123" spans="2:63" s="10" customFormat="1" ht="19.9" customHeight="1">
      <c r="B123" s="159"/>
      <c r="D123" s="170" t="s">
        <v>68</v>
      </c>
      <c r="E123" s="171" t="s">
        <v>763</v>
      </c>
      <c r="F123" s="171" t="s">
        <v>764</v>
      </c>
      <c r="I123" s="162"/>
      <c r="J123" s="172">
        <f>BK123</f>
        <v>0</v>
      </c>
      <c r="L123" s="159"/>
      <c r="M123" s="164"/>
      <c r="N123" s="165"/>
      <c r="O123" s="165"/>
      <c r="P123" s="166">
        <f>SUM(P124:P129)</f>
        <v>0</v>
      </c>
      <c r="Q123" s="165"/>
      <c r="R123" s="166">
        <f>SUM(R124:R129)</f>
        <v>0</v>
      </c>
      <c r="S123" s="165"/>
      <c r="T123" s="167">
        <f>SUM(T124:T129)</f>
        <v>0</v>
      </c>
      <c r="AR123" s="160" t="s">
        <v>74</v>
      </c>
      <c r="AT123" s="168" t="s">
        <v>68</v>
      </c>
      <c r="AU123" s="168" t="s">
        <v>74</v>
      </c>
      <c r="AY123" s="160" t="s">
        <v>127</v>
      </c>
      <c r="BK123" s="169">
        <f>SUM(BK124:BK129)</f>
        <v>0</v>
      </c>
    </row>
    <row r="124" spans="2:65" s="1" customFormat="1" ht="22.5" customHeight="1">
      <c r="B124" s="173"/>
      <c r="C124" s="174" t="s">
        <v>322</v>
      </c>
      <c r="D124" s="174" t="s">
        <v>130</v>
      </c>
      <c r="E124" s="175" t="s">
        <v>765</v>
      </c>
      <c r="F124" s="176" t="s">
        <v>766</v>
      </c>
      <c r="G124" s="177" t="s">
        <v>767</v>
      </c>
      <c r="H124" s="178">
        <v>1</v>
      </c>
      <c r="I124" s="179"/>
      <c r="J124" s="180">
        <f aca="true" t="shared" si="30" ref="J124:J129">ROUND(I124*H124,2)</f>
        <v>0</v>
      </c>
      <c r="K124" s="176" t="s">
        <v>5</v>
      </c>
      <c r="L124" s="40"/>
      <c r="M124" s="181" t="s">
        <v>5</v>
      </c>
      <c r="N124" s="182" t="s">
        <v>40</v>
      </c>
      <c r="O124" s="41"/>
      <c r="P124" s="183">
        <f aca="true" t="shared" si="31" ref="P124:P129">O124*H124</f>
        <v>0</v>
      </c>
      <c r="Q124" s="183">
        <v>0</v>
      </c>
      <c r="R124" s="183">
        <f aca="true" t="shared" si="32" ref="R124:R129">Q124*H124</f>
        <v>0</v>
      </c>
      <c r="S124" s="183">
        <v>0</v>
      </c>
      <c r="T124" s="184">
        <f aca="true" t="shared" si="33" ref="T124:T129">S124*H124</f>
        <v>0</v>
      </c>
      <c r="AR124" s="23" t="s">
        <v>84</v>
      </c>
      <c r="AT124" s="23" t="s">
        <v>130</v>
      </c>
      <c r="AU124" s="23" t="s">
        <v>78</v>
      </c>
      <c r="AY124" s="23" t="s">
        <v>127</v>
      </c>
      <c r="BE124" s="185">
        <f aca="true" t="shared" si="34" ref="BE124:BE129">IF(N124="základní",J124,0)</f>
        <v>0</v>
      </c>
      <c r="BF124" s="185">
        <f aca="true" t="shared" si="35" ref="BF124:BF129">IF(N124="snížená",J124,0)</f>
        <v>0</v>
      </c>
      <c r="BG124" s="185">
        <f aca="true" t="shared" si="36" ref="BG124:BG129">IF(N124="zákl. přenesená",J124,0)</f>
        <v>0</v>
      </c>
      <c r="BH124" s="185">
        <f aca="true" t="shared" si="37" ref="BH124:BH129">IF(N124="sníž. přenesená",J124,0)</f>
        <v>0</v>
      </c>
      <c r="BI124" s="185">
        <f aca="true" t="shared" si="38" ref="BI124:BI129">IF(N124="nulová",J124,0)</f>
        <v>0</v>
      </c>
      <c r="BJ124" s="23" t="s">
        <v>74</v>
      </c>
      <c r="BK124" s="185">
        <f aca="true" t="shared" si="39" ref="BK124:BK129">ROUND(I124*H124,2)</f>
        <v>0</v>
      </c>
      <c r="BL124" s="23" t="s">
        <v>84</v>
      </c>
      <c r="BM124" s="23" t="s">
        <v>768</v>
      </c>
    </row>
    <row r="125" spans="2:65" s="1" customFormat="1" ht="22.5" customHeight="1">
      <c r="B125" s="173"/>
      <c r="C125" s="174" t="s">
        <v>326</v>
      </c>
      <c r="D125" s="174" t="s">
        <v>130</v>
      </c>
      <c r="E125" s="175" t="s">
        <v>769</v>
      </c>
      <c r="F125" s="176" t="s">
        <v>770</v>
      </c>
      <c r="G125" s="177" t="s">
        <v>767</v>
      </c>
      <c r="H125" s="178">
        <v>1</v>
      </c>
      <c r="I125" s="179"/>
      <c r="J125" s="180">
        <f t="shared" si="30"/>
        <v>0</v>
      </c>
      <c r="K125" s="176" t="s">
        <v>5</v>
      </c>
      <c r="L125" s="40"/>
      <c r="M125" s="181" t="s">
        <v>5</v>
      </c>
      <c r="N125" s="182" t="s">
        <v>40</v>
      </c>
      <c r="O125" s="41"/>
      <c r="P125" s="183">
        <f t="shared" si="31"/>
        <v>0</v>
      </c>
      <c r="Q125" s="183">
        <v>0</v>
      </c>
      <c r="R125" s="183">
        <f t="shared" si="32"/>
        <v>0</v>
      </c>
      <c r="S125" s="183">
        <v>0</v>
      </c>
      <c r="T125" s="184">
        <f t="shared" si="33"/>
        <v>0</v>
      </c>
      <c r="AR125" s="23" t="s">
        <v>84</v>
      </c>
      <c r="AT125" s="23" t="s">
        <v>130</v>
      </c>
      <c r="AU125" s="23" t="s">
        <v>78</v>
      </c>
      <c r="AY125" s="23" t="s">
        <v>127</v>
      </c>
      <c r="BE125" s="185">
        <f t="shared" si="34"/>
        <v>0</v>
      </c>
      <c r="BF125" s="185">
        <f t="shared" si="35"/>
        <v>0</v>
      </c>
      <c r="BG125" s="185">
        <f t="shared" si="36"/>
        <v>0</v>
      </c>
      <c r="BH125" s="185">
        <f t="shared" si="37"/>
        <v>0</v>
      </c>
      <c r="BI125" s="185">
        <f t="shared" si="38"/>
        <v>0</v>
      </c>
      <c r="BJ125" s="23" t="s">
        <v>74</v>
      </c>
      <c r="BK125" s="185">
        <f t="shared" si="39"/>
        <v>0</v>
      </c>
      <c r="BL125" s="23" t="s">
        <v>84</v>
      </c>
      <c r="BM125" s="23" t="s">
        <v>771</v>
      </c>
    </row>
    <row r="126" spans="2:65" s="1" customFormat="1" ht="22.5" customHeight="1">
      <c r="B126" s="173"/>
      <c r="C126" s="174" t="s">
        <v>330</v>
      </c>
      <c r="D126" s="174" t="s">
        <v>130</v>
      </c>
      <c r="E126" s="175" t="s">
        <v>772</v>
      </c>
      <c r="F126" s="176" t="s">
        <v>773</v>
      </c>
      <c r="G126" s="177" t="s">
        <v>767</v>
      </c>
      <c r="H126" s="178">
        <v>1</v>
      </c>
      <c r="I126" s="179"/>
      <c r="J126" s="180">
        <f t="shared" si="30"/>
        <v>0</v>
      </c>
      <c r="K126" s="176" t="s">
        <v>5</v>
      </c>
      <c r="L126" s="40"/>
      <c r="M126" s="181" t="s">
        <v>5</v>
      </c>
      <c r="N126" s="182" t="s">
        <v>40</v>
      </c>
      <c r="O126" s="41"/>
      <c r="P126" s="183">
        <f t="shared" si="31"/>
        <v>0</v>
      </c>
      <c r="Q126" s="183">
        <v>0</v>
      </c>
      <c r="R126" s="183">
        <f t="shared" si="32"/>
        <v>0</v>
      </c>
      <c r="S126" s="183">
        <v>0</v>
      </c>
      <c r="T126" s="184">
        <f t="shared" si="33"/>
        <v>0</v>
      </c>
      <c r="AR126" s="23" t="s">
        <v>84</v>
      </c>
      <c r="AT126" s="23" t="s">
        <v>130</v>
      </c>
      <c r="AU126" s="23" t="s">
        <v>78</v>
      </c>
      <c r="AY126" s="23" t="s">
        <v>127</v>
      </c>
      <c r="BE126" s="185">
        <f t="shared" si="34"/>
        <v>0</v>
      </c>
      <c r="BF126" s="185">
        <f t="shared" si="35"/>
        <v>0</v>
      </c>
      <c r="BG126" s="185">
        <f t="shared" si="36"/>
        <v>0</v>
      </c>
      <c r="BH126" s="185">
        <f t="shared" si="37"/>
        <v>0</v>
      </c>
      <c r="BI126" s="185">
        <f t="shared" si="38"/>
        <v>0</v>
      </c>
      <c r="BJ126" s="23" t="s">
        <v>74</v>
      </c>
      <c r="BK126" s="185">
        <f t="shared" si="39"/>
        <v>0</v>
      </c>
      <c r="BL126" s="23" t="s">
        <v>84</v>
      </c>
      <c r="BM126" s="23" t="s">
        <v>774</v>
      </c>
    </row>
    <row r="127" spans="2:65" s="1" customFormat="1" ht="22.5" customHeight="1">
      <c r="B127" s="173"/>
      <c r="C127" s="174" t="s">
        <v>335</v>
      </c>
      <c r="D127" s="174" t="s">
        <v>130</v>
      </c>
      <c r="E127" s="175" t="s">
        <v>775</v>
      </c>
      <c r="F127" s="176" t="s">
        <v>776</v>
      </c>
      <c r="G127" s="177" t="s">
        <v>767</v>
      </c>
      <c r="H127" s="178">
        <v>1</v>
      </c>
      <c r="I127" s="179"/>
      <c r="J127" s="180">
        <f t="shared" si="30"/>
        <v>0</v>
      </c>
      <c r="K127" s="176" t="s">
        <v>5</v>
      </c>
      <c r="L127" s="40"/>
      <c r="M127" s="181" t="s">
        <v>5</v>
      </c>
      <c r="N127" s="182" t="s">
        <v>40</v>
      </c>
      <c r="O127" s="41"/>
      <c r="P127" s="183">
        <f t="shared" si="31"/>
        <v>0</v>
      </c>
      <c r="Q127" s="183">
        <v>0</v>
      </c>
      <c r="R127" s="183">
        <f t="shared" si="32"/>
        <v>0</v>
      </c>
      <c r="S127" s="183">
        <v>0</v>
      </c>
      <c r="T127" s="184">
        <f t="shared" si="33"/>
        <v>0</v>
      </c>
      <c r="AR127" s="23" t="s">
        <v>84</v>
      </c>
      <c r="AT127" s="23" t="s">
        <v>130</v>
      </c>
      <c r="AU127" s="23" t="s">
        <v>78</v>
      </c>
      <c r="AY127" s="23" t="s">
        <v>127</v>
      </c>
      <c r="BE127" s="185">
        <f t="shared" si="34"/>
        <v>0</v>
      </c>
      <c r="BF127" s="185">
        <f t="shared" si="35"/>
        <v>0</v>
      </c>
      <c r="BG127" s="185">
        <f t="shared" si="36"/>
        <v>0</v>
      </c>
      <c r="BH127" s="185">
        <f t="shared" si="37"/>
        <v>0</v>
      </c>
      <c r="BI127" s="185">
        <f t="shared" si="38"/>
        <v>0</v>
      </c>
      <c r="BJ127" s="23" t="s">
        <v>74</v>
      </c>
      <c r="BK127" s="185">
        <f t="shared" si="39"/>
        <v>0</v>
      </c>
      <c r="BL127" s="23" t="s">
        <v>84</v>
      </c>
      <c r="BM127" s="23" t="s">
        <v>777</v>
      </c>
    </row>
    <row r="128" spans="2:65" s="1" customFormat="1" ht="22.5" customHeight="1">
      <c r="B128" s="173"/>
      <c r="C128" s="174" t="s">
        <v>341</v>
      </c>
      <c r="D128" s="174" t="s">
        <v>130</v>
      </c>
      <c r="E128" s="175" t="s">
        <v>778</v>
      </c>
      <c r="F128" s="176" t="s">
        <v>779</v>
      </c>
      <c r="G128" s="177" t="s">
        <v>767</v>
      </c>
      <c r="H128" s="178">
        <v>1</v>
      </c>
      <c r="I128" s="179"/>
      <c r="J128" s="180">
        <f t="shared" si="30"/>
        <v>0</v>
      </c>
      <c r="K128" s="176" t="s">
        <v>5</v>
      </c>
      <c r="L128" s="40"/>
      <c r="M128" s="181" t="s">
        <v>5</v>
      </c>
      <c r="N128" s="182" t="s">
        <v>40</v>
      </c>
      <c r="O128" s="41"/>
      <c r="P128" s="183">
        <f t="shared" si="31"/>
        <v>0</v>
      </c>
      <c r="Q128" s="183">
        <v>0</v>
      </c>
      <c r="R128" s="183">
        <f t="shared" si="32"/>
        <v>0</v>
      </c>
      <c r="S128" s="183">
        <v>0</v>
      </c>
      <c r="T128" s="184">
        <f t="shared" si="33"/>
        <v>0</v>
      </c>
      <c r="AR128" s="23" t="s">
        <v>84</v>
      </c>
      <c r="AT128" s="23" t="s">
        <v>130</v>
      </c>
      <c r="AU128" s="23" t="s">
        <v>78</v>
      </c>
      <c r="AY128" s="23" t="s">
        <v>127</v>
      </c>
      <c r="BE128" s="185">
        <f t="shared" si="34"/>
        <v>0</v>
      </c>
      <c r="BF128" s="185">
        <f t="shared" si="35"/>
        <v>0</v>
      </c>
      <c r="BG128" s="185">
        <f t="shared" si="36"/>
        <v>0</v>
      </c>
      <c r="BH128" s="185">
        <f t="shared" si="37"/>
        <v>0</v>
      </c>
      <c r="BI128" s="185">
        <f t="shared" si="38"/>
        <v>0</v>
      </c>
      <c r="BJ128" s="23" t="s">
        <v>74</v>
      </c>
      <c r="BK128" s="185">
        <f t="shared" si="39"/>
        <v>0</v>
      </c>
      <c r="BL128" s="23" t="s">
        <v>84</v>
      </c>
      <c r="BM128" s="23" t="s">
        <v>780</v>
      </c>
    </row>
    <row r="129" spans="2:65" s="1" customFormat="1" ht="22.5" customHeight="1">
      <c r="B129" s="173"/>
      <c r="C129" s="174" t="s">
        <v>347</v>
      </c>
      <c r="D129" s="174" t="s">
        <v>130</v>
      </c>
      <c r="E129" s="175" t="s">
        <v>781</v>
      </c>
      <c r="F129" s="176" t="s">
        <v>782</v>
      </c>
      <c r="G129" s="177" t="s">
        <v>767</v>
      </c>
      <c r="H129" s="178">
        <v>1</v>
      </c>
      <c r="I129" s="179"/>
      <c r="J129" s="180">
        <f t="shared" si="30"/>
        <v>0</v>
      </c>
      <c r="K129" s="176" t="s">
        <v>5</v>
      </c>
      <c r="L129" s="40"/>
      <c r="M129" s="181" t="s">
        <v>5</v>
      </c>
      <c r="N129" s="232" t="s">
        <v>40</v>
      </c>
      <c r="O129" s="233"/>
      <c r="P129" s="234">
        <f t="shared" si="31"/>
        <v>0</v>
      </c>
      <c r="Q129" s="234">
        <v>0</v>
      </c>
      <c r="R129" s="234">
        <f t="shared" si="32"/>
        <v>0</v>
      </c>
      <c r="S129" s="234">
        <v>0</v>
      </c>
      <c r="T129" s="235">
        <f t="shared" si="33"/>
        <v>0</v>
      </c>
      <c r="AR129" s="23" t="s">
        <v>84</v>
      </c>
      <c r="AT129" s="23" t="s">
        <v>130</v>
      </c>
      <c r="AU129" s="23" t="s">
        <v>78</v>
      </c>
      <c r="AY129" s="23" t="s">
        <v>127</v>
      </c>
      <c r="BE129" s="185">
        <f t="shared" si="34"/>
        <v>0</v>
      </c>
      <c r="BF129" s="185">
        <f t="shared" si="35"/>
        <v>0</v>
      </c>
      <c r="BG129" s="185">
        <f t="shared" si="36"/>
        <v>0</v>
      </c>
      <c r="BH129" s="185">
        <f t="shared" si="37"/>
        <v>0</v>
      </c>
      <c r="BI129" s="185">
        <f t="shared" si="38"/>
        <v>0</v>
      </c>
      <c r="BJ129" s="23" t="s">
        <v>74</v>
      </c>
      <c r="BK129" s="185">
        <f t="shared" si="39"/>
        <v>0</v>
      </c>
      <c r="BL129" s="23" t="s">
        <v>84</v>
      </c>
      <c r="BM129" s="23" t="s">
        <v>783</v>
      </c>
    </row>
    <row r="130" spans="2:12" s="1" customFormat="1" ht="6.95" customHeight="1">
      <c r="B130" s="55"/>
      <c r="C130" s="56"/>
      <c r="D130" s="56"/>
      <c r="E130" s="56"/>
      <c r="F130" s="56"/>
      <c r="G130" s="56"/>
      <c r="H130" s="56"/>
      <c r="I130" s="126"/>
      <c r="J130" s="56"/>
      <c r="K130" s="56"/>
      <c r="L130" s="40"/>
    </row>
  </sheetData>
  <autoFilter ref="C80:K129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1"/>
  <sheetViews>
    <sheetView showGridLines="0" workbookViewId="0" topLeftCell="A1">
      <pane ySplit="1" topLeftCell="A2" activePane="bottomLeft" state="frozen"/>
      <selection pane="bottomLeft" activeCell="F205" sqref="F20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87</v>
      </c>
      <c r="G1" s="361" t="s">
        <v>88</v>
      </c>
      <c r="H1" s="361"/>
      <c r="I1" s="102"/>
      <c r="J1" s="101" t="s">
        <v>89</v>
      </c>
      <c r="K1" s="100" t="s">
        <v>90</v>
      </c>
      <c r="L1" s="101" t="s">
        <v>91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8" t="s">
        <v>8</v>
      </c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78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62" t="str">
        <f>'Rekapitulace stavby'!K6</f>
        <v>Ulice prům park-aut.zast.před fa Erich Jaeger,přechod pro chodce a navazující komunik. pro pěší</v>
      </c>
      <c r="F7" s="363"/>
      <c r="G7" s="363"/>
      <c r="H7" s="363"/>
      <c r="I7" s="104"/>
      <c r="J7" s="28"/>
      <c r="K7" s="30"/>
    </row>
    <row r="8" spans="2:11" s="1" customFormat="1" ht="15">
      <c r="B8" s="40"/>
      <c r="C8" s="41"/>
      <c r="D8" s="36" t="s">
        <v>93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64" t="s">
        <v>784</v>
      </c>
      <c r="F9" s="365"/>
      <c r="G9" s="365"/>
      <c r="H9" s="36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6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6" t="s">
        <v>24</v>
      </c>
      <c r="J12" s="107" t="str">
        <f>'Rekapitulace stavby'!AN8</f>
        <v>16. 1. 2019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6" t="s">
        <v>27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06" t="s">
        <v>29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Ing.Ondřej Bojko</v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6" t="s">
        <v>27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32</v>
      </c>
      <c r="F21" s="41"/>
      <c r="G21" s="41"/>
      <c r="H21" s="41"/>
      <c r="I21" s="106" t="s">
        <v>29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28" t="s">
        <v>5</v>
      </c>
      <c r="F24" s="328"/>
      <c r="G24" s="328"/>
      <c r="H24" s="328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35</v>
      </c>
      <c r="E27" s="41"/>
      <c r="F27" s="41"/>
      <c r="G27" s="41"/>
      <c r="H27" s="41"/>
      <c r="I27" s="105"/>
      <c r="J27" s="115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6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7">
        <f>ROUND(SUM(BE85:BE210),2)</f>
        <v>0</v>
      </c>
      <c r="G30" s="41"/>
      <c r="H30" s="41"/>
      <c r="I30" s="118">
        <v>0.21</v>
      </c>
      <c r="J30" s="117">
        <f>ROUND(ROUND((SUM(BE85:BE210)),2)*I30,2)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7">
        <f>ROUND(SUM(BF85:BF210),2)</f>
        <v>0</v>
      </c>
      <c r="G31" s="41"/>
      <c r="H31" s="41"/>
      <c r="I31" s="118">
        <v>0.15</v>
      </c>
      <c r="J31" s="117">
        <f>ROUND(ROUND((SUM(BF85:BF210)),2)*I31,2)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7">
        <f>ROUND(SUM(BG85:BG210),2)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7">
        <f>ROUND(SUM(BH85:BH210),2)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7">
        <f>ROUND(SUM(BI85:BI210),2)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45</v>
      </c>
      <c r="E36" s="70"/>
      <c r="F36" s="70"/>
      <c r="G36" s="121" t="s">
        <v>46</v>
      </c>
      <c r="H36" s="122" t="s">
        <v>47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62" t="str">
        <f>E7</f>
        <v>Ulice prům park-aut.zast.před fa Erich Jaeger,přechod pro chodce a navazující komunik. pro pěší</v>
      </c>
      <c r="F45" s="363"/>
      <c r="G45" s="363"/>
      <c r="H45" s="363"/>
      <c r="I45" s="105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64" t="str">
        <f>E9</f>
        <v>3 - SO 101.2 Místní komunikace -způsobilé výdaje vedlejší</v>
      </c>
      <c r="F47" s="365"/>
      <c r="G47" s="365"/>
      <c r="H47" s="365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6" t="s">
        <v>24</v>
      </c>
      <c r="J49" s="107" t="str">
        <f>IF(J12="","",J12)</f>
        <v>16. 1. 2019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Město Kopřivnice</v>
      </c>
      <c r="G51" s="41"/>
      <c r="H51" s="41"/>
      <c r="I51" s="106" t="s">
        <v>31</v>
      </c>
      <c r="J51" s="34" t="str">
        <f>E21</f>
        <v>HaskoningDHV Czech Republic,spol.s.r.o.,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>Ing.Ondřej Bojko</v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96</v>
      </c>
      <c r="D54" s="119"/>
      <c r="E54" s="119"/>
      <c r="F54" s="119"/>
      <c r="G54" s="119"/>
      <c r="H54" s="119"/>
      <c r="I54" s="130"/>
      <c r="J54" s="131" t="s">
        <v>97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98</v>
      </c>
      <c r="D56" s="41"/>
      <c r="E56" s="41"/>
      <c r="F56" s="41"/>
      <c r="G56" s="41"/>
      <c r="H56" s="41"/>
      <c r="I56" s="105"/>
      <c r="J56" s="115">
        <f>J85</f>
        <v>0</v>
      </c>
      <c r="K56" s="44"/>
      <c r="AU56" s="23" t="s">
        <v>99</v>
      </c>
    </row>
    <row r="57" spans="2:11" s="7" customFormat="1" ht="24.95" customHeight="1">
      <c r="B57" s="134"/>
      <c r="C57" s="135"/>
      <c r="D57" s="136" t="s">
        <v>100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11" s="8" customFormat="1" ht="19.9" customHeight="1">
      <c r="B58" s="141"/>
      <c r="C58" s="142"/>
      <c r="D58" s="143" t="s">
        <v>101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11" s="8" customFormat="1" ht="19.9" customHeight="1">
      <c r="B59" s="141"/>
      <c r="C59" s="142"/>
      <c r="D59" s="143" t="s">
        <v>102</v>
      </c>
      <c r="E59" s="144"/>
      <c r="F59" s="144"/>
      <c r="G59" s="144"/>
      <c r="H59" s="144"/>
      <c r="I59" s="145"/>
      <c r="J59" s="146">
        <f>J101</f>
        <v>0</v>
      </c>
      <c r="K59" s="147"/>
    </row>
    <row r="60" spans="2:11" s="8" customFormat="1" ht="19.9" customHeight="1">
      <c r="B60" s="141"/>
      <c r="C60" s="142"/>
      <c r="D60" s="143" t="s">
        <v>785</v>
      </c>
      <c r="E60" s="144"/>
      <c r="F60" s="144"/>
      <c r="G60" s="144"/>
      <c r="H60" s="144"/>
      <c r="I60" s="145"/>
      <c r="J60" s="146">
        <f>J116</f>
        <v>0</v>
      </c>
      <c r="K60" s="147"/>
    </row>
    <row r="61" spans="2:11" s="8" customFormat="1" ht="19.9" customHeight="1">
      <c r="B61" s="141"/>
      <c r="C61" s="142"/>
      <c r="D61" s="143" t="s">
        <v>106</v>
      </c>
      <c r="E61" s="144"/>
      <c r="F61" s="144"/>
      <c r="G61" s="144"/>
      <c r="H61" s="144"/>
      <c r="I61" s="145"/>
      <c r="J61" s="146">
        <f>J135</f>
        <v>0</v>
      </c>
      <c r="K61" s="147"/>
    </row>
    <row r="62" spans="2:11" s="8" customFormat="1" ht="19.9" customHeight="1">
      <c r="B62" s="141"/>
      <c r="C62" s="142"/>
      <c r="D62" s="143" t="s">
        <v>108</v>
      </c>
      <c r="E62" s="144"/>
      <c r="F62" s="144"/>
      <c r="G62" s="144"/>
      <c r="H62" s="144"/>
      <c r="I62" s="145"/>
      <c r="J62" s="146">
        <f>J150</f>
        <v>0</v>
      </c>
      <c r="K62" s="147"/>
    </row>
    <row r="63" spans="2:11" s="8" customFormat="1" ht="19.9" customHeight="1">
      <c r="B63" s="141"/>
      <c r="C63" s="142"/>
      <c r="D63" s="143" t="s">
        <v>109</v>
      </c>
      <c r="E63" s="144"/>
      <c r="F63" s="144"/>
      <c r="G63" s="144"/>
      <c r="H63" s="144"/>
      <c r="I63" s="145"/>
      <c r="J63" s="146">
        <f>J193</f>
        <v>0</v>
      </c>
      <c r="K63" s="147"/>
    </row>
    <row r="64" spans="2:11" s="8" customFormat="1" ht="19.9" customHeight="1">
      <c r="B64" s="141"/>
      <c r="C64" s="142"/>
      <c r="D64" s="143" t="s">
        <v>110</v>
      </c>
      <c r="E64" s="144"/>
      <c r="F64" s="144"/>
      <c r="G64" s="144"/>
      <c r="H64" s="144"/>
      <c r="I64" s="145"/>
      <c r="J64" s="146">
        <f>J202</f>
        <v>0</v>
      </c>
      <c r="K64" s="147"/>
    </row>
    <row r="65" spans="2:11" s="7" customFormat="1" ht="24.95" customHeight="1">
      <c r="B65" s="134"/>
      <c r="C65" s="135"/>
      <c r="D65" s="136" t="s">
        <v>786</v>
      </c>
      <c r="E65" s="137"/>
      <c r="F65" s="137"/>
      <c r="G65" s="137"/>
      <c r="H65" s="137"/>
      <c r="I65" s="138"/>
      <c r="J65" s="139">
        <f>J204</f>
        <v>0</v>
      </c>
      <c r="K65" s="140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" customHeight="1">
      <c r="B72" s="40"/>
      <c r="C72" s="60" t="s">
        <v>111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18</v>
      </c>
      <c r="L74" s="40"/>
    </row>
    <row r="75" spans="2:12" s="1" customFormat="1" ht="22.5" customHeight="1">
      <c r="B75" s="40"/>
      <c r="E75" s="358" t="str">
        <f>E7</f>
        <v>Ulice prům park-aut.zast.před fa Erich Jaeger,přechod pro chodce a navazující komunik. pro pěší</v>
      </c>
      <c r="F75" s="359"/>
      <c r="G75" s="359"/>
      <c r="H75" s="359"/>
      <c r="L75" s="40"/>
    </row>
    <row r="76" spans="2:12" s="1" customFormat="1" ht="14.45" customHeight="1">
      <c r="B76" s="40"/>
      <c r="C76" s="62" t="s">
        <v>93</v>
      </c>
      <c r="L76" s="40"/>
    </row>
    <row r="77" spans="2:12" s="1" customFormat="1" ht="23.25" customHeight="1">
      <c r="B77" s="40"/>
      <c r="E77" s="350" t="str">
        <f>E9</f>
        <v>3 - SO 101.2 Místní komunikace -způsobilé výdaje vedlejší</v>
      </c>
      <c r="F77" s="360"/>
      <c r="G77" s="360"/>
      <c r="H77" s="360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22</v>
      </c>
      <c r="F79" s="148" t="str">
        <f>F12</f>
        <v xml:space="preserve"> </v>
      </c>
      <c r="I79" s="149" t="s">
        <v>24</v>
      </c>
      <c r="J79" s="66" t="str">
        <f>IF(J12="","",J12)</f>
        <v>16. 1. 2019</v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26</v>
      </c>
      <c r="F81" s="148" t="str">
        <f>E15</f>
        <v>Město Kopřivnice</v>
      </c>
      <c r="I81" s="149" t="s">
        <v>31</v>
      </c>
      <c r="J81" s="148" t="str">
        <f>E21</f>
        <v>HaskoningDHV Czech Republic,spol.s.r.o.,</v>
      </c>
      <c r="L81" s="40"/>
    </row>
    <row r="82" spans="2:12" s="1" customFormat="1" ht="14.45" customHeight="1">
      <c r="B82" s="40"/>
      <c r="C82" s="62" t="s">
        <v>30</v>
      </c>
      <c r="F82" s="148" t="str">
        <f>IF(E18="","",E18)</f>
        <v>Ing.Ondřej Bojko</v>
      </c>
      <c r="L82" s="40"/>
    </row>
    <row r="83" spans="2:12" s="1" customFormat="1" ht="10.35" customHeight="1">
      <c r="B83" s="40"/>
      <c r="L83" s="40"/>
    </row>
    <row r="84" spans="2:20" s="9" customFormat="1" ht="29.25" customHeight="1">
      <c r="B84" s="150"/>
      <c r="C84" s="151" t="s">
        <v>112</v>
      </c>
      <c r="D84" s="152" t="s">
        <v>54</v>
      </c>
      <c r="E84" s="152" t="s">
        <v>50</v>
      </c>
      <c r="F84" s="152" t="s">
        <v>113</v>
      </c>
      <c r="G84" s="152" t="s">
        <v>114</v>
      </c>
      <c r="H84" s="152" t="s">
        <v>115</v>
      </c>
      <c r="I84" s="153" t="s">
        <v>116</v>
      </c>
      <c r="J84" s="152" t="s">
        <v>97</v>
      </c>
      <c r="K84" s="154" t="s">
        <v>117</v>
      </c>
      <c r="L84" s="150"/>
      <c r="M84" s="72" t="s">
        <v>118</v>
      </c>
      <c r="N84" s="73" t="s">
        <v>39</v>
      </c>
      <c r="O84" s="73" t="s">
        <v>119</v>
      </c>
      <c r="P84" s="73" t="s">
        <v>120</v>
      </c>
      <c r="Q84" s="73" t="s">
        <v>121</v>
      </c>
      <c r="R84" s="73" t="s">
        <v>122</v>
      </c>
      <c r="S84" s="73" t="s">
        <v>123</v>
      </c>
      <c r="T84" s="74" t="s">
        <v>124</v>
      </c>
    </row>
    <row r="85" spans="2:63" s="1" customFormat="1" ht="29.25" customHeight="1">
      <c r="B85" s="40"/>
      <c r="C85" s="76" t="s">
        <v>98</v>
      </c>
      <c r="J85" s="155">
        <f>BK85</f>
        <v>0</v>
      </c>
      <c r="L85" s="40"/>
      <c r="M85" s="75"/>
      <c r="N85" s="67"/>
      <c r="O85" s="67"/>
      <c r="P85" s="156">
        <f>P86+P204</f>
        <v>0</v>
      </c>
      <c r="Q85" s="67"/>
      <c r="R85" s="156">
        <f>R86+R204</f>
        <v>66.51972923999999</v>
      </c>
      <c r="S85" s="67"/>
      <c r="T85" s="157">
        <f>T86+T204</f>
        <v>116.038</v>
      </c>
      <c r="AT85" s="23" t="s">
        <v>68</v>
      </c>
      <c r="AU85" s="23" t="s">
        <v>99</v>
      </c>
      <c r="BK85" s="158">
        <f>BK86+BK204</f>
        <v>0</v>
      </c>
    </row>
    <row r="86" spans="2:63" s="10" customFormat="1" ht="37.35" customHeight="1">
      <c r="B86" s="159"/>
      <c r="D86" s="160" t="s">
        <v>68</v>
      </c>
      <c r="E86" s="161" t="s">
        <v>125</v>
      </c>
      <c r="F86" s="161" t="s">
        <v>126</v>
      </c>
      <c r="I86" s="162"/>
      <c r="J86" s="163">
        <f>BK86</f>
        <v>0</v>
      </c>
      <c r="L86" s="159"/>
      <c r="M86" s="164"/>
      <c r="N86" s="165"/>
      <c r="O86" s="165"/>
      <c r="P86" s="166">
        <f>P87+P101+P116+P135+P150+P193+P202</f>
        <v>0</v>
      </c>
      <c r="Q86" s="165"/>
      <c r="R86" s="166">
        <f>R87+R101+R116+R135+R150+R193+R202</f>
        <v>66.51972923999999</v>
      </c>
      <c r="S86" s="165"/>
      <c r="T86" s="167">
        <f>T87+T101+T116+T135+T150+T193+T202</f>
        <v>116.038</v>
      </c>
      <c r="AR86" s="160" t="s">
        <v>74</v>
      </c>
      <c r="AT86" s="168" t="s">
        <v>68</v>
      </c>
      <c r="AU86" s="168" t="s">
        <v>69</v>
      </c>
      <c r="AY86" s="160" t="s">
        <v>127</v>
      </c>
      <c r="BK86" s="169">
        <f>BK87+BK101+BK116+BK135+BK150+BK193+BK202</f>
        <v>0</v>
      </c>
    </row>
    <row r="87" spans="2:63" s="10" customFormat="1" ht="19.9" customHeight="1">
      <c r="B87" s="159"/>
      <c r="D87" s="170" t="s">
        <v>68</v>
      </c>
      <c r="E87" s="171" t="s">
        <v>128</v>
      </c>
      <c r="F87" s="171" t="s">
        <v>129</v>
      </c>
      <c r="I87" s="162"/>
      <c r="J87" s="172">
        <f>BK87</f>
        <v>0</v>
      </c>
      <c r="L87" s="159"/>
      <c r="M87" s="164"/>
      <c r="N87" s="165"/>
      <c r="O87" s="165"/>
      <c r="P87" s="166">
        <f>SUM(P88:P100)</f>
        <v>0</v>
      </c>
      <c r="Q87" s="165"/>
      <c r="R87" s="166">
        <f>SUM(R88:R100)</f>
        <v>65.8421</v>
      </c>
      <c r="S87" s="165"/>
      <c r="T87" s="167">
        <f>SUM(T88:T100)</f>
        <v>0</v>
      </c>
      <c r="AR87" s="160" t="s">
        <v>74</v>
      </c>
      <c r="AT87" s="168" t="s">
        <v>68</v>
      </c>
      <c r="AU87" s="168" t="s">
        <v>74</v>
      </c>
      <c r="AY87" s="160" t="s">
        <v>127</v>
      </c>
      <c r="BK87" s="169">
        <f>SUM(BK88:BK100)</f>
        <v>0</v>
      </c>
    </row>
    <row r="88" spans="2:65" s="1" customFormat="1" ht="44.25" customHeight="1">
      <c r="B88" s="173"/>
      <c r="C88" s="174" t="s">
        <v>74</v>
      </c>
      <c r="D88" s="174" t="s">
        <v>130</v>
      </c>
      <c r="E88" s="175" t="s">
        <v>131</v>
      </c>
      <c r="F88" s="176" t="s">
        <v>132</v>
      </c>
      <c r="G88" s="177" t="s">
        <v>133</v>
      </c>
      <c r="H88" s="178">
        <v>39</v>
      </c>
      <c r="I88" s="179"/>
      <c r="J88" s="180">
        <f>ROUND(I88*H88,2)</f>
        <v>0</v>
      </c>
      <c r="K88" s="176" t="s">
        <v>134</v>
      </c>
      <c r="L88" s="40"/>
      <c r="M88" s="181" t="s">
        <v>5</v>
      </c>
      <c r="N88" s="182" t="s">
        <v>40</v>
      </c>
      <c r="O88" s="41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23" t="s">
        <v>84</v>
      </c>
      <c r="AT88" s="23" t="s">
        <v>130</v>
      </c>
      <c r="AU88" s="23" t="s">
        <v>78</v>
      </c>
      <c r="AY88" s="23" t="s">
        <v>127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23" t="s">
        <v>74</v>
      </c>
      <c r="BK88" s="185">
        <f>ROUND(I88*H88,2)</f>
        <v>0</v>
      </c>
      <c r="BL88" s="23" t="s">
        <v>84</v>
      </c>
      <c r="BM88" s="23" t="s">
        <v>787</v>
      </c>
    </row>
    <row r="89" spans="2:51" s="12" customFormat="1" ht="13.5">
      <c r="B89" s="195"/>
      <c r="D89" s="187" t="s">
        <v>136</v>
      </c>
      <c r="E89" s="196" t="s">
        <v>5</v>
      </c>
      <c r="F89" s="197" t="s">
        <v>788</v>
      </c>
      <c r="H89" s="198">
        <v>39</v>
      </c>
      <c r="I89" s="199"/>
      <c r="L89" s="195"/>
      <c r="M89" s="200"/>
      <c r="N89" s="201"/>
      <c r="O89" s="201"/>
      <c r="P89" s="201"/>
      <c r="Q89" s="201"/>
      <c r="R89" s="201"/>
      <c r="S89" s="201"/>
      <c r="T89" s="202"/>
      <c r="AT89" s="196" t="s">
        <v>136</v>
      </c>
      <c r="AU89" s="196" t="s">
        <v>78</v>
      </c>
      <c r="AV89" s="12" t="s">
        <v>78</v>
      </c>
      <c r="AW89" s="12" t="s">
        <v>33</v>
      </c>
      <c r="AX89" s="12" t="s">
        <v>69</v>
      </c>
      <c r="AY89" s="196" t="s">
        <v>127</v>
      </c>
    </row>
    <row r="90" spans="2:51" s="13" customFormat="1" ht="13.5">
      <c r="B90" s="203"/>
      <c r="D90" s="204" t="s">
        <v>136</v>
      </c>
      <c r="E90" s="205" t="s">
        <v>5</v>
      </c>
      <c r="F90" s="206" t="s">
        <v>139</v>
      </c>
      <c r="H90" s="207">
        <v>39</v>
      </c>
      <c r="I90" s="208"/>
      <c r="L90" s="203"/>
      <c r="M90" s="209"/>
      <c r="N90" s="210"/>
      <c r="O90" s="210"/>
      <c r="P90" s="210"/>
      <c r="Q90" s="210"/>
      <c r="R90" s="210"/>
      <c r="S90" s="210"/>
      <c r="T90" s="211"/>
      <c r="AT90" s="212" t="s">
        <v>136</v>
      </c>
      <c r="AU90" s="212" t="s">
        <v>78</v>
      </c>
      <c r="AV90" s="13" t="s">
        <v>84</v>
      </c>
      <c r="AW90" s="13" t="s">
        <v>33</v>
      </c>
      <c r="AX90" s="13" t="s">
        <v>74</v>
      </c>
      <c r="AY90" s="212" t="s">
        <v>127</v>
      </c>
    </row>
    <row r="91" spans="2:65" s="1" customFormat="1" ht="44.25" customHeight="1">
      <c r="B91" s="173"/>
      <c r="C91" s="174" t="s">
        <v>78</v>
      </c>
      <c r="D91" s="174" t="s">
        <v>130</v>
      </c>
      <c r="E91" s="175" t="s">
        <v>140</v>
      </c>
      <c r="F91" s="176" t="s">
        <v>141</v>
      </c>
      <c r="G91" s="177" t="s">
        <v>133</v>
      </c>
      <c r="H91" s="178">
        <v>39</v>
      </c>
      <c r="I91" s="179"/>
      <c r="J91" s="180">
        <f>ROUND(I91*H91,2)</f>
        <v>0</v>
      </c>
      <c r="K91" s="176" t="s">
        <v>134</v>
      </c>
      <c r="L91" s="40"/>
      <c r="M91" s="181" t="s">
        <v>5</v>
      </c>
      <c r="N91" s="182" t="s">
        <v>40</v>
      </c>
      <c r="O91" s="41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3" t="s">
        <v>84</v>
      </c>
      <c r="AT91" s="23" t="s">
        <v>130</v>
      </c>
      <c r="AU91" s="23" t="s">
        <v>78</v>
      </c>
      <c r="AY91" s="23" t="s">
        <v>127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3" t="s">
        <v>74</v>
      </c>
      <c r="BK91" s="185">
        <f>ROUND(I91*H91,2)</f>
        <v>0</v>
      </c>
      <c r="BL91" s="23" t="s">
        <v>84</v>
      </c>
      <c r="BM91" s="23" t="s">
        <v>789</v>
      </c>
    </row>
    <row r="92" spans="2:65" s="1" customFormat="1" ht="31.5" customHeight="1">
      <c r="B92" s="173"/>
      <c r="C92" s="174" t="s">
        <v>81</v>
      </c>
      <c r="D92" s="174" t="s">
        <v>130</v>
      </c>
      <c r="E92" s="175" t="s">
        <v>143</v>
      </c>
      <c r="F92" s="176" t="s">
        <v>144</v>
      </c>
      <c r="G92" s="177" t="s">
        <v>133</v>
      </c>
      <c r="H92" s="178">
        <v>39</v>
      </c>
      <c r="I92" s="179"/>
      <c r="J92" s="180">
        <f>ROUND(I92*H92,2)</f>
        <v>0</v>
      </c>
      <c r="K92" s="176" t="s">
        <v>134</v>
      </c>
      <c r="L92" s="40"/>
      <c r="M92" s="181" t="s">
        <v>5</v>
      </c>
      <c r="N92" s="182" t="s">
        <v>40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3" t="s">
        <v>84</v>
      </c>
      <c r="AT92" s="23" t="s">
        <v>130</v>
      </c>
      <c r="AU92" s="23" t="s">
        <v>78</v>
      </c>
      <c r="AY92" s="23" t="s">
        <v>127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74</v>
      </c>
      <c r="BK92" s="185">
        <f>ROUND(I92*H92,2)</f>
        <v>0</v>
      </c>
      <c r="BL92" s="23" t="s">
        <v>84</v>
      </c>
      <c r="BM92" s="23" t="s">
        <v>790</v>
      </c>
    </row>
    <row r="93" spans="2:65" s="1" customFormat="1" ht="22.5" customHeight="1">
      <c r="B93" s="173"/>
      <c r="C93" s="213" t="s">
        <v>84</v>
      </c>
      <c r="D93" s="213" t="s">
        <v>146</v>
      </c>
      <c r="E93" s="214" t="s">
        <v>147</v>
      </c>
      <c r="F93" s="215" t="s">
        <v>148</v>
      </c>
      <c r="G93" s="216" t="s">
        <v>149</v>
      </c>
      <c r="H93" s="217">
        <v>65.781</v>
      </c>
      <c r="I93" s="218"/>
      <c r="J93" s="219">
        <f>ROUND(I93*H93,2)</f>
        <v>0</v>
      </c>
      <c r="K93" s="215" t="s">
        <v>134</v>
      </c>
      <c r="L93" s="220"/>
      <c r="M93" s="221" t="s">
        <v>5</v>
      </c>
      <c r="N93" s="222" t="s">
        <v>40</v>
      </c>
      <c r="O93" s="41"/>
      <c r="P93" s="183">
        <f>O93*H93</f>
        <v>0</v>
      </c>
      <c r="Q93" s="183">
        <v>1</v>
      </c>
      <c r="R93" s="183">
        <f>Q93*H93</f>
        <v>65.781</v>
      </c>
      <c r="S93" s="183">
        <v>0</v>
      </c>
      <c r="T93" s="184">
        <f>S93*H93</f>
        <v>0</v>
      </c>
      <c r="AR93" s="23" t="s">
        <v>150</v>
      </c>
      <c r="AT93" s="23" t="s">
        <v>146</v>
      </c>
      <c r="AU93" s="23" t="s">
        <v>78</v>
      </c>
      <c r="AY93" s="23" t="s">
        <v>127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3" t="s">
        <v>74</v>
      </c>
      <c r="BK93" s="185">
        <f>ROUND(I93*H93,2)</f>
        <v>0</v>
      </c>
      <c r="BL93" s="23" t="s">
        <v>84</v>
      </c>
      <c r="BM93" s="23" t="s">
        <v>791</v>
      </c>
    </row>
    <row r="94" spans="2:51" s="12" customFormat="1" ht="13.5">
      <c r="B94" s="195"/>
      <c r="D94" s="187" t="s">
        <v>136</v>
      </c>
      <c r="E94" s="196" t="s">
        <v>5</v>
      </c>
      <c r="F94" s="197" t="s">
        <v>792</v>
      </c>
      <c r="H94" s="198">
        <v>65.781</v>
      </c>
      <c r="I94" s="199"/>
      <c r="L94" s="195"/>
      <c r="M94" s="200"/>
      <c r="N94" s="201"/>
      <c r="O94" s="201"/>
      <c r="P94" s="201"/>
      <c r="Q94" s="201"/>
      <c r="R94" s="201"/>
      <c r="S94" s="201"/>
      <c r="T94" s="202"/>
      <c r="AT94" s="196" t="s">
        <v>136</v>
      </c>
      <c r="AU94" s="196" t="s">
        <v>78</v>
      </c>
      <c r="AV94" s="12" t="s">
        <v>78</v>
      </c>
      <c r="AW94" s="12" t="s">
        <v>33</v>
      </c>
      <c r="AX94" s="12" t="s">
        <v>69</v>
      </c>
      <c r="AY94" s="196" t="s">
        <v>127</v>
      </c>
    </row>
    <row r="95" spans="2:51" s="13" customFormat="1" ht="13.5">
      <c r="B95" s="203"/>
      <c r="D95" s="204" t="s">
        <v>136</v>
      </c>
      <c r="E95" s="205" t="s">
        <v>5</v>
      </c>
      <c r="F95" s="206" t="s">
        <v>139</v>
      </c>
      <c r="H95" s="207">
        <v>65.781</v>
      </c>
      <c r="I95" s="208"/>
      <c r="L95" s="203"/>
      <c r="M95" s="209"/>
      <c r="N95" s="210"/>
      <c r="O95" s="210"/>
      <c r="P95" s="210"/>
      <c r="Q95" s="210"/>
      <c r="R95" s="210"/>
      <c r="S95" s="210"/>
      <c r="T95" s="211"/>
      <c r="AT95" s="212" t="s">
        <v>136</v>
      </c>
      <c r="AU95" s="212" t="s">
        <v>78</v>
      </c>
      <c r="AV95" s="13" t="s">
        <v>84</v>
      </c>
      <c r="AW95" s="13" t="s">
        <v>33</v>
      </c>
      <c r="AX95" s="13" t="s">
        <v>74</v>
      </c>
      <c r="AY95" s="212" t="s">
        <v>127</v>
      </c>
    </row>
    <row r="96" spans="2:65" s="1" customFormat="1" ht="22.5" customHeight="1">
      <c r="B96" s="173"/>
      <c r="C96" s="174" t="s">
        <v>153</v>
      </c>
      <c r="D96" s="174" t="s">
        <v>130</v>
      </c>
      <c r="E96" s="175" t="s">
        <v>154</v>
      </c>
      <c r="F96" s="176" t="s">
        <v>155</v>
      </c>
      <c r="G96" s="177" t="s">
        <v>133</v>
      </c>
      <c r="H96" s="178">
        <v>39</v>
      </c>
      <c r="I96" s="179"/>
      <c r="J96" s="180">
        <f>ROUND(I96*H96,2)</f>
        <v>0</v>
      </c>
      <c r="K96" s="176" t="s">
        <v>134</v>
      </c>
      <c r="L96" s="40"/>
      <c r="M96" s="181" t="s">
        <v>5</v>
      </c>
      <c r="N96" s="182" t="s">
        <v>40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3" t="s">
        <v>84</v>
      </c>
      <c r="AT96" s="23" t="s">
        <v>130</v>
      </c>
      <c r="AU96" s="23" t="s">
        <v>78</v>
      </c>
      <c r="AY96" s="23" t="s">
        <v>127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74</v>
      </c>
      <c r="BK96" s="185">
        <f>ROUND(I96*H96,2)</f>
        <v>0</v>
      </c>
      <c r="BL96" s="23" t="s">
        <v>84</v>
      </c>
      <c r="BM96" s="23" t="s">
        <v>793</v>
      </c>
    </row>
    <row r="97" spans="2:65" s="1" customFormat="1" ht="22.5" customHeight="1">
      <c r="B97" s="173"/>
      <c r="C97" s="174" t="s">
        <v>157</v>
      </c>
      <c r="D97" s="174" t="s">
        <v>130</v>
      </c>
      <c r="E97" s="175" t="s">
        <v>158</v>
      </c>
      <c r="F97" s="176" t="s">
        <v>159</v>
      </c>
      <c r="G97" s="177" t="s">
        <v>149</v>
      </c>
      <c r="H97" s="178">
        <v>58.5</v>
      </c>
      <c r="I97" s="179"/>
      <c r="J97" s="180">
        <f>ROUND(I97*H97,2)</f>
        <v>0</v>
      </c>
      <c r="K97" s="176" t="s">
        <v>134</v>
      </c>
      <c r="L97" s="40"/>
      <c r="M97" s="181" t="s">
        <v>5</v>
      </c>
      <c r="N97" s="182" t="s">
        <v>40</v>
      </c>
      <c r="O97" s="41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3" t="s">
        <v>84</v>
      </c>
      <c r="AT97" s="23" t="s">
        <v>130</v>
      </c>
      <c r="AU97" s="23" t="s">
        <v>78</v>
      </c>
      <c r="AY97" s="23" t="s">
        <v>127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3" t="s">
        <v>74</v>
      </c>
      <c r="BK97" s="185">
        <f>ROUND(I97*H97,2)</f>
        <v>0</v>
      </c>
      <c r="BL97" s="23" t="s">
        <v>84</v>
      </c>
      <c r="BM97" s="23" t="s">
        <v>794</v>
      </c>
    </row>
    <row r="98" spans="2:51" s="12" customFormat="1" ht="13.5">
      <c r="B98" s="195"/>
      <c r="D98" s="187" t="s">
        <v>136</v>
      </c>
      <c r="E98" s="196" t="s">
        <v>5</v>
      </c>
      <c r="F98" s="197" t="s">
        <v>795</v>
      </c>
      <c r="H98" s="198">
        <v>58.5</v>
      </c>
      <c r="I98" s="199"/>
      <c r="L98" s="195"/>
      <c r="M98" s="200"/>
      <c r="N98" s="201"/>
      <c r="O98" s="201"/>
      <c r="P98" s="201"/>
      <c r="Q98" s="201"/>
      <c r="R98" s="201"/>
      <c r="S98" s="201"/>
      <c r="T98" s="202"/>
      <c r="AT98" s="196" t="s">
        <v>136</v>
      </c>
      <c r="AU98" s="196" t="s">
        <v>78</v>
      </c>
      <c r="AV98" s="12" t="s">
        <v>78</v>
      </c>
      <c r="AW98" s="12" t="s">
        <v>33</v>
      </c>
      <c r="AX98" s="12" t="s">
        <v>69</v>
      </c>
      <c r="AY98" s="196" t="s">
        <v>127</v>
      </c>
    </row>
    <row r="99" spans="2:51" s="13" customFormat="1" ht="13.5">
      <c r="B99" s="203"/>
      <c r="D99" s="204" t="s">
        <v>136</v>
      </c>
      <c r="E99" s="205" t="s">
        <v>5</v>
      </c>
      <c r="F99" s="206" t="s">
        <v>139</v>
      </c>
      <c r="H99" s="207">
        <v>58.5</v>
      </c>
      <c r="I99" s="208"/>
      <c r="L99" s="203"/>
      <c r="M99" s="209"/>
      <c r="N99" s="210"/>
      <c r="O99" s="210"/>
      <c r="P99" s="210"/>
      <c r="Q99" s="210"/>
      <c r="R99" s="210"/>
      <c r="S99" s="210"/>
      <c r="T99" s="211"/>
      <c r="AT99" s="212" t="s">
        <v>136</v>
      </c>
      <c r="AU99" s="212" t="s">
        <v>78</v>
      </c>
      <c r="AV99" s="13" t="s">
        <v>84</v>
      </c>
      <c r="AW99" s="13" t="s">
        <v>33</v>
      </c>
      <c r="AX99" s="13" t="s">
        <v>74</v>
      </c>
      <c r="AY99" s="212" t="s">
        <v>127</v>
      </c>
    </row>
    <row r="100" spans="2:65" s="1" customFormat="1" ht="31.5" customHeight="1">
      <c r="B100" s="173"/>
      <c r="C100" s="174" t="s">
        <v>162</v>
      </c>
      <c r="D100" s="174" t="s">
        <v>130</v>
      </c>
      <c r="E100" s="175" t="s">
        <v>163</v>
      </c>
      <c r="F100" s="176" t="s">
        <v>164</v>
      </c>
      <c r="G100" s="177" t="s">
        <v>165</v>
      </c>
      <c r="H100" s="178">
        <v>130</v>
      </c>
      <c r="I100" s="179"/>
      <c r="J100" s="180">
        <f>ROUND(I100*H100,2)</f>
        <v>0</v>
      </c>
      <c r="K100" s="176" t="s">
        <v>134</v>
      </c>
      <c r="L100" s="40"/>
      <c r="M100" s="181" t="s">
        <v>5</v>
      </c>
      <c r="N100" s="182" t="s">
        <v>40</v>
      </c>
      <c r="O100" s="41"/>
      <c r="P100" s="183">
        <f>O100*H100</f>
        <v>0</v>
      </c>
      <c r="Q100" s="183">
        <v>0.00047</v>
      </c>
      <c r="R100" s="183">
        <f>Q100*H100</f>
        <v>0.0611</v>
      </c>
      <c r="S100" s="183">
        <v>0</v>
      </c>
      <c r="T100" s="184">
        <f>S100*H100</f>
        <v>0</v>
      </c>
      <c r="AR100" s="23" t="s">
        <v>84</v>
      </c>
      <c r="AT100" s="23" t="s">
        <v>130</v>
      </c>
      <c r="AU100" s="23" t="s">
        <v>78</v>
      </c>
      <c r="AY100" s="23" t="s">
        <v>127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74</v>
      </c>
      <c r="BK100" s="185">
        <f>ROUND(I100*H100,2)</f>
        <v>0</v>
      </c>
      <c r="BL100" s="23" t="s">
        <v>84</v>
      </c>
      <c r="BM100" s="23" t="s">
        <v>796</v>
      </c>
    </row>
    <row r="101" spans="2:63" s="10" customFormat="1" ht="29.85" customHeight="1">
      <c r="B101" s="159"/>
      <c r="D101" s="170" t="s">
        <v>68</v>
      </c>
      <c r="E101" s="171" t="s">
        <v>74</v>
      </c>
      <c r="F101" s="171" t="s">
        <v>167</v>
      </c>
      <c r="I101" s="162"/>
      <c r="J101" s="172">
        <f>BK101</f>
        <v>0</v>
      </c>
      <c r="L101" s="159"/>
      <c r="M101" s="164"/>
      <c r="N101" s="165"/>
      <c r="O101" s="165"/>
      <c r="P101" s="166">
        <f>SUM(P102:P115)</f>
        <v>0</v>
      </c>
      <c r="Q101" s="165"/>
      <c r="R101" s="166">
        <f>SUM(R102:R115)</f>
        <v>0</v>
      </c>
      <c r="S101" s="165"/>
      <c r="T101" s="167">
        <f>SUM(T102:T115)</f>
        <v>115.7</v>
      </c>
      <c r="AR101" s="160" t="s">
        <v>74</v>
      </c>
      <c r="AT101" s="168" t="s">
        <v>68</v>
      </c>
      <c r="AU101" s="168" t="s">
        <v>74</v>
      </c>
      <c r="AY101" s="160" t="s">
        <v>127</v>
      </c>
      <c r="BK101" s="169">
        <f>SUM(BK102:BK115)</f>
        <v>0</v>
      </c>
    </row>
    <row r="102" spans="2:65" s="1" customFormat="1" ht="44.25" customHeight="1">
      <c r="B102" s="173"/>
      <c r="C102" s="174" t="s">
        <v>150</v>
      </c>
      <c r="D102" s="174" t="s">
        <v>130</v>
      </c>
      <c r="E102" s="175" t="s">
        <v>178</v>
      </c>
      <c r="F102" s="176" t="s">
        <v>179</v>
      </c>
      <c r="G102" s="177" t="s">
        <v>165</v>
      </c>
      <c r="H102" s="178">
        <v>130</v>
      </c>
      <c r="I102" s="179"/>
      <c r="J102" s="180">
        <f>ROUND(I102*H102,2)</f>
        <v>0</v>
      </c>
      <c r="K102" s="176" t="s">
        <v>134</v>
      </c>
      <c r="L102" s="40"/>
      <c r="M102" s="181" t="s">
        <v>5</v>
      </c>
      <c r="N102" s="182" t="s">
        <v>40</v>
      </c>
      <c r="O102" s="41"/>
      <c r="P102" s="183">
        <f>O102*H102</f>
        <v>0</v>
      </c>
      <c r="Q102" s="183">
        <v>0</v>
      </c>
      <c r="R102" s="183">
        <f>Q102*H102</f>
        <v>0</v>
      </c>
      <c r="S102" s="183">
        <v>0.44</v>
      </c>
      <c r="T102" s="184">
        <f>S102*H102</f>
        <v>57.2</v>
      </c>
      <c r="AR102" s="23" t="s">
        <v>84</v>
      </c>
      <c r="AT102" s="23" t="s">
        <v>130</v>
      </c>
      <c r="AU102" s="23" t="s">
        <v>78</v>
      </c>
      <c r="AY102" s="23" t="s">
        <v>127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3" t="s">
        <v>74</v>
      </c>
      <c r="BK102" s="185">
        <f>ROUND(I102*H102,2)</f>
        <v>0</v>
      </c>
      <c r="BL102" s="23" t="s">
        <v>84</v>
      </c>
      <c r="BM102" s="23" t="s">
        <v>797</v>
      </c>
    </row>
    <row r="103" spans="2:51" s="11" customFormat="1" ht="13.5">
      <c r="B103" s="186"/>
      <c r="D103" s="187" t="s">
        <v>136</v>
      </c>
      <c r="E103" s="188" t="s">
        <v>5</v>
      </c>
      <c r="F103" s="189" t="s">
        <v>181</v>
      </c>
      <c r="H103" s="190" t="s">
        <v>5</v>
      </c>
      <c r="I103" s="191"/>
      <c r="L103" s="186"/>
      <c r="M103" s="192"/>
      <c r="N103" s="193"/>
      <c r="O103" s="193"/>
      <c r="P103" s="193"/>
      <c r="Q103" s="193"/>
      <c r="R103" s="193"/>
      <c r="S103" s="193"/>
      <c r="T103" s="194"/>
      <c r="AT103" s="190" t="s">
        <v>136</v>
      </c>
      <c r="AU103" s="190" t="s">
        <v>78</v>
      </c>
      <c r="AV103" s="11" t="s">
        <v>74</v>
      </c>
      <c r="AW103" s="11" t="s">
        <v>33</v>
      </c>
      <c r="AX103" s="11" t="s">
        <v>69</v>
      </c>
      <c r="AY103" s="190" t="s">
        <v>127</v>
      </c>
    </row>
    <row r="104" spans="2:51" s="12" customFormat="1" ht="13.5">
      <c r="B104" s="195"/>
      <c r="D104" s="187" t="s">
        <v>136</v>
      </c>
      <c r="E104" s="196" t="s">
        <v>5</v>
      </c>
      <c r="F104" s="197" t="s">
        <v>798</v>
      </c>
      <c r="H104" s="198">
        <v>130</v>
      </c>
      <c r="I104" s="199"/>
      <c r="L104" s="195"/>
      <c r="M104" s="200"/>
      <c r="N104" s="201"/>
      <c r="O104" s="201"/>
      <c r="P104" s="201"/>
      <c r="Q104" s="201"/>
      <c r="R104" s="201"/>
      <c r="S104" s="201"/>
      <c r="T104" s="202"/>
      <c r="AT104" s="196" t="s">
        <v>136</v>
      </c>
      <c r="AU104" s="196" t="s">
        <v>78</v>
      </c>
      <c r="AV104" s="12" t="s">
        <v>78</v>
      </c>
      <c r="AW104" s="12" t="s">
        <v>33</v>
      </c>
      <c r="AX104" s="12" t="s">
        <v>69</v>
      </c>
      <c r="AY104" s="196" t="s">
        <v>127</v>
      </c>
    </row>
    <row r="105" spans="2:51" s="13" customFormat="1" ht="13.5">
      <c r="B105" s="203"/>
      <c r="D105" s="204" t="s">
        <v>136</v>
      </c>
      <c r="E105" s="205" t="s">
        <v>5</v>
      </c>
      <c r="F105" s="206" t="s">
        <v>139</v>
      </c>
      <c r="H105" s="207">
        <v>130</v>
      </c>
      <c r="I105" s="208"/>
      <c r="L105" s="203"/>
      <c r="M105" s="209"/>
      <c r="N105" s="210"/>
      <c r="O105" s="210"/>
      <c r="P105" s="210"/>
      <c r="Q105" s="210"/>
      <c r="R105" s="210"/>
      <c r="S105" s="210"/>
      <c r="T105" s="211"/>
      <c r="AT105" s="212" t="s">
        <v>136</v>
      </c>
      <c r="AU105" s="212" t="s">
        <v>78</v>
      </c>
      <c r="AV105" s="13" t="s">
        <v>84</v>
      </c>
      <c r="AW105" s="13" t="s">
        <v>33</v>
      </c>
      <c r="AX105" s="13" t="s">
        <v>74</v>
      </c>
      <c r="AY105" s="212" t="s">
        <v>127</v>
      </c>
    </row>
    <row r="106" spans="2:65" s="1" customFormat="1" ht="44.25" customHeight="1">
      <c r="B106" s="173"/>
      <c r="C106" s="174" t="s">
        <v>173</v>
      </c>
      <c r="D106" s="174" t="s">
        <v>130</v>
      </c>
      <c r="E106" s="175" t="s">
        <v>184</v>
      </c>
      <c r="F106" s="176" t="s">
        <v>185</v>
      </c>
      <c r="G106" s="177" t="s">
        <v>165</v>
      </c>
      <c r="H106" s="178">
        <v>130</v>
      </c>
      <c r="I106" s="179"/>
      <c r="J106" s="180">
        <f>ROUND(I106*H106,2)</f>
        <v>0</v>
      </c>
      <c r="K106" s="176" t="s">
        <v>134</v>
      </c>
      <c r="L106" s="40"/>
      <c r="M106" s="181" t="s">
        <v>5</v>
      </c>
      <c r="N106" s="182" t="s">
        <v>40</v>
      </c>
      <c r="O106" s="41"/>
      <c r="P106" s="183">
        <f>O106*H106</f>
        <v>0</v>
      </c>
      <c r="Q106" s="183">
        <v>0</v>
      </c>
      <c r="R106" s="183">
        <f>Q106*H106</f>
        <v>0</v>
      </c>
      <c r="S106" s="183">
        <v>0.45</v>
      </c>
      <c r="T106" s="184">
        <f>S106*H106</f>
        <v>58.5</v>
      </c>
      <c r="AR106" s="23" t="s">
        <v>84</v>
      </c>
      <c r="AT106" s="23" t="s">
        <v>130</v>
      </c>
      <c r="AU106" s="23" t="s">
        <v>78</v>
      </c>
      <c r="AY106" s="23" t="s">
        <v>127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3" t="s">
        <v>74</v>
      </c>
      <c r="BK106" s="185">
        <f>ROUND(I106*H106,2)</f>
        <v>0</v>
      </c>
      <c r="BL106" s="23" t="s">
        <v>84</v>
      </c>
      <c r="BM106" s="23" t="s">
        <v>799</v>
      </c>
    </row>
    <row r="107" spans="2:65" s="1" customFormat="1" ht="31.5" customHeight="1">
      <c r="B107" s="173"/>
      <c r="C107" s="174" t="s">
        <v>177</v>
      </c>
      <c r="D107" s="174" t="s">
        <v>130</v>
      </c>
      <c r="E107" s="175" t="s">
        <v>215</v>
      </c>
      <c r="F107" s="176" t="s">
        <v>216</v>
      </c>
      <c r="G107" s="177" t="s">
        <v>133</v>
      </c>
      <c r="H107" s="178">
        <v>13</v>
      </c>
      <c r="I107" s="179"/>
      <c r="J107" s="180">
        <f>ROUND(I107*H107,2)</f>
        <v>0</v>
      </c>
      <c r="K107" s="176" t="s">
        <v>134</v>
      </c>
      <c r="L107" s="40"/>
      <c r="M107" s="181" t="s">
        <v>5</v>
      </c>
      <c r="N107" s="182" t="s">
        <v>40</v>
      </c>
      <c r="O107" s="4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84</v>
      </c>
      <c r="AT107" s="23" t="s">
        <v>130</v>
      </c>
      <c r="AU107" s="23" t="s">
        <v>78</v>
      </c>
      <c r="AY107" s="23" t="s">
        <v>127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74</v>
      </c>
      <c r="BK107" s="185">
        <f>ROUND(I107*H107,2)</f>
        <v>0</v>
      </c>
      <c r="BL107" s="23" t="s">
        <v>84</v>
      </c>
      <c r="BM107" s="23" t="s">
        <v>800</v>
      </c>
    </row>
    <row r="108" spans="2:51" s="11" customFormat="1" ht="13.5">
      <c r="B108" s="186"/>
      <c r="D108" s="187" t="s">
        <v>136</v>
      </c>
      <c r="E108" s="188" t="s">
        <v>5</v>
      </c>
      <c r="F108" s="189" t="s">
        <v>801</v>
      </c>
      <c r="H108" s="190" t="s">
        <v>5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0" t="s">
        <v>136</v>
      </c>
      <c r="AU108" s="190" t="s">
        <v>78</v>
      </c>
      <c r="AV108" s="11" t="s">
        <v>74</v>
      </c>
      <c r="AW108" s="11" t="s">
        <v>33</v>
      </c>
      <c r="AX108" s="11" t="s">
        <v>69</v>
      </c>
      <c r="AY108" s="190" t="s">
        <v>127</v>
      </c>
    </row>
    <row r="109" spans="2:51" s="12" customFormat="1" ht="13.5">
      <c r="B109" s="195"/>
      <c r="D109" s="187" t="s">
        <v>136</v>
      </c>
      <c r="E109" s="196" t="s">
        <v>5</v>
      </c>
      <c r="F109" s="197" t="s">
        <v>802</v>
      </c>
      <c r="H109" s="198">
        <v>13</v>
      </c>
      <c r="I109" s="199"/>
      <c r="L109" s="195"/>
      <c r="M109" s="200"/>
      <c r="N109" s="201"/>
      <c r="O109" s="201"/>
      <c r="P109" s="201"/>
      <c r="Q109" s="201"/>
      <c r="R109" s="201"/>
      <c r="S109" s="201"/>
      <c r="T109" s="202"/>
      <c r="AT109" s="196" t="s">
        <v>136</v>
      </c>
      <c r="AU109" s="196" t="s">
        <v>78</v>
      </c>
      <c r="AV109" s="12" t="s">
        <v>78</v>
      </c>
      <c r="AW109" s="12" t="s">
        <v>33</v>
      </c>
      <c r="AX109" s="12" t="s">
        <v>69</v>
      </c>
      <c r="AY109" s="196" t="s">
        <v>127</v>
      </c>
    </row>
    <row r="110" spans="2:51" s="13" customFormat="1" ht="13.5">
      <c r="B110" s="203"/>
      <c r="D110" s="204" t="s">
        <v>136</v>
      </c>
      <c r="E110" s="205" t="s">
        <v>5</v>
      </c>
      <c r="F110" s="206" t="s">
        <v>139</v>
      </c>
      <c r="H110" s="207">
        <v>13</v>
      </c>
      <c r="I110" s="208"/>
      <c r="L110" s="203"/>
      <c r="M110" s="209"/>
      <c r="N110" s="210"/>
      <c r="O110" s="210"/>
      <c r="P110" s="210"/>
      <c r="Q110" s="210"/>
      <c r="R110" s="210"/>
      <c r="S110" s="210"/>
      <c r="T110" s="211"/>
      <c r="AT110" s="212" t="s">
        <v>136</v>
      </c>
      <c r="AU110" s="212" t="s">
        <v>78</v>
      </c>
      <c r="AV110" s="13" t="s">
        <v>84</v>
      </c>
      <c r="AW110" s="13" t="s">
        <v>33</v>
      </c>
      <c r="AX110" s="13" t="s">
        <v>74</v>
      </c>
      <c r="AY110" s="212" t="s">
        <v>127</v>
      </c>
    </row>
    <row r="111" spans="2:65" s="1" customFormat="1" ht="44.25" customHeight="1">
      <c r="B111" s="173"/>
      <c r="C111" s="174" t="s">
        <v>183</v>
      </c>
      <c r="D111" s="174" t="s">
        <v>130</v>
      </c>
      <c r="E111" s="175" t="s">
        <v>140</v>
      </c>
      <c r="F111" s="176" t="s">
        <v>141</v>
      </c>
      <c r="G111" s="177" t="s">
        <v>133</v>
      </c>
      <c r="H111" s="178">
        <v>13</v>
      </c>
      <c r="I111" s="179"/>
      <c r="J111" s="180">
        <f>ROUND(I111*H111,2)</f>
        <v>0</v>
      </c>
      <c r="K111" s="176" t="s">
        <v>134</v>
      </c>
      <c r="L111" s="40"/>
      <c r="M111" s="181" t="s">
        <v>5</v>
      </c>
      <c r="N111" s="182" t="s">
        <v>40</v>
      </c>
      <c r="O111" s="41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3" t="s">
        <v>84</v>
      </c>
      <c r="AT111" s="23" t="s">
        <v>130</v>
      </c>
      <c r="AU111" s="23" t="s">
        <v>78</v>
      </c>
      <c r="AY111" s="23" t="s">
        <v>127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3" t="s">
        <v>74</v>
      </c>
      <c r="BK111" s="185">
        <f>ROUND(I111*H111,2)</f>
        <v>0</v>
      </c>
      <c r="BL111" s="23" t="s">
        <v>84</v>
      </c>
      <c r="BM111" s="23" t="s">
        <v>803</v>
      </c>
    </row>
    <row r="112" spans="2:65" s="1" customFormat="1" ht="22.5" customHeight="1">
      <c r="B112" s="173"/>
      <c r="C112" s="174" t="s">
        <v>187</v>
      </c>
      <c r="D112" s="174" t="s">
        <v>130</v>
      </c>
      <c r="E112" s="175" t="s">
        <v>154</v>
      </c>
      <c r="F112" s="176" t="s">
        <v>155</v>
      </c>
      <c r="G112" s="177" t="s">
        <v>133</v>
      </c>
      <c r="H112" s="178">
        <v>13</v>
      </c>
      <c r="I112" s="179"/>
      <c r="J112" s="180">
        <f>ROUND(I112*H112,2)</f>
        <v>0</v>
      </c>
      <c r="K112" s="176" t="s">
        <v>134</v>
      </c>
      <c r="L112" s="40"/>
      <c r="M112" s="181" t="s">
        <v>5</v>
      </c>
      <c r="N112" s="182" t="s">
        <v>40</v>
      </c>
      <c r="O112" s="41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23" t="s">
        <v>84</v>
      </c>
      <c r="AT112" s="23" t="s">
        <v>130</v>
      </c>
      <c r="AU112" s="23" t="s">
        <v>78</v>
      </c>
      <c r="AY112" s="23" t="s">
        <v>127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74</v>
      </c>
      <c r="BK112" s="185">
        <f>ROUND(I112*H112,2)</f>
        <v>0</v>
      </c>
      <c r="BL112" s="23" t="s">
        <v>84</v>
      </c>
      <c r="BM112" s="23" t="s">
        <v>804</v>
      </c>
    </row>
    <row r="113" spans="2:65" s="1" customFormat="1" ht="22.5" customHeight="1">
      <c r="B113" s="173"/>
      <c r="C113" s="174" t="s">
        <v>193</v>
      </c>
      <c r="D113" s="174" t="s">
        <v>130</v>
      </c>
      <c r="E113" s="175" t="s">
        <v>158</v>
      </c>
      <c r="F113" s="176" t="s">
        <v>159</v>
      </c>
      <c r="G113" s="177" t="s">
        <v>149</v>
      </c>
      <c r="H113" s="178">
        <v>19.5</v>
      </c>
      <c r="I113" s="179"/>
      <c r="J113" s="180">
        <f>ROUND(I113*H113,2)</f>
        <v>0</v>
      </c>
      <c r="K113" s="176" t="s">
        <v>134</v>
      </c>
      <c r="L113" s="40"/>
      <c r="M113" s="181" t="s">
        <v>5</v>
      </c>
      <c r="N113" s="182" t="s">
        <v>40</v>
      </c>
      <c r="O113" s="41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23" t="s">
        <v>84</v>
      </c>
      <c r="AT113" s="23" t="s">
        <v>130</v>
      </c>
      <c r="AU113" s="23" t="s">
        <v>78</v>
      </c>
      <c r="AY113" s="23" t="s">
        <v>127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3" t="s">
        <v>74</v>
      </c>
      <c r="BK113" s="185">
        <f>ROUND(I113*H113,2)</f>
        <v>0</v>
      </c>
      <c r="BL113" s="23" t="s">
        <v>84</v>
      </c>
      <c r="BM113" s="23" t="s">
        <v>805</v>
      </c>
    </row>
    <row r="114" spans="2:51" s="12" customFormat="1" ht="13.5">
      <c r="B114" s="195"/>
      <c r="D114" s="187" t="s">
        <v>136</v>
      </c>
      <c r="E114" s="196" t="s">
        <v>5</v>
      </c>
      <c r="F114" s="197" t="s">
        <v>806</v>
      </c>
      <c r="H114" s="198">
        <v>19.5</v>
      </c>
      <c r="I114" s="199"/>
      <c r="L114" s="195"/>
      <c r="M114" s="200"/>
      <c r="N114" s="201"/>
      <c r="O114" s="201"/>
      <c r="P114" s="201"/>
      <c r="Q114" s="201"/>
      <c r="R114" s="201"/>
      <c r="S114" s="201"/>
      <c r="T114" s="202"/>
      <c r="AT114" s="196" t="s">
        <v>136</v>
      </c>
      <c r="AU114" s="196" t="s">
        <v>78</v>
      </c>
      <c r="AV114" s="12" t="s">
        <v>78</v>
      </c>
      <c r="AW114" s="12" t="s">
        <v>33</v>
      </c>
      <c r="AX114" s="12" t="s">
        <v>69</v>
      </c>
      <c r="AY114" s="196" t="s">
        <v>127</v>
      </c>
    </row>
    <row r="115" spans="2:51" s="13" customFormat="1" ht="13.5">
      <c r="B115" s="203"/>
      <c r="D115" s="187" t="s">
        <v>136</v>
      </c>
      <c r="E115" s="226" t="s">
        <v>5</v>
      </c>
      <c r="F115" s="227" t="s">
        <v>139</v>
      </c>
      <c r="H115" s="228">
        <v>19.5</v>
      </c>
      <c r="I115" s="208"/>
      <c r="L115" s="203"/>
      <c r="M115" s="209"/>
      <c r="N115" s="210"/>
      <c r="O115" s="210"/>
      <c r="P115" s="210"/>
      <c r="Q115" s="210"/>
      <c r="R115" s="210"/>
      <c r="S115" s="210"/>
      <c r="T115" s="211"/>
      <c r="AT115" s="212" t="s">
        <v>136</v>
      </c>
      <c r="AU115" s="212" t="s">
        <v>78</v>
      </c>
      <c r="AV115" s="13" t="s">
        <v>84</v>
      </c>
      <c r="AW115" s="13" t="s">
        <v>33</v>
      </c>
      <c r="AX115" s="13" t="s">
        <v>74</v>
      </c>
      <c r="AY115" s="212" t="s">
        <v>127</v>
      </c>
    </row>
    <row r="116" spans="2:63" s="10" customFormat="1" ht="29.85" customHeight="1">
      <c r="B116" s="159"/>
      <c r="D116" s="170" t="s">
        <v>68</v>
      </c>
      <c r="E116" s="171" t="s">
        <v>78</v>
      </c>
      <c r="F116" s="171" t="s">
        <v>807</v>
      </c>
      <c r="I116" s="162"/>
      <c r="J116" s="172">
        <f>BK116</f>
        <v>0</v>
      </c>
      <c r="L116" s="159"/>
      <c r="M116" s="164"/>
      <c r="N116" s="165"/>
      <c r="O116" s="165"/>
      <c r="P116" s="166">
        <f>SUM(P117:P134)</f>
        <v>0</v>
      </c>
      <c r="Q116" s="165"/>
      <c r="R116" s="166">
        <f>SUM(R117:R134)</f>
        <v>0.45150924000000003</v>
      </c>
      <c r="S116" s="165"/>
      <c r="T116" s="167">
        <f>SUM(T117:T134)</f>
        <v>0</v>
      </c>
      <c r="AR116" s="160" t="s">
        <v>74</v>
      </c>
      <c r="AT116" s="168" t="s">
        <v>68</v>
      </c>
      <c r="AU116" s="168" t="s">
        <v>74</v>
      </c>
      <c r="AY116" s="160" t="s">
        <v>127</v>
      </c>
      <c r="BK116" s="169">
        <f>SUM(BK117:BK134)</f>
        <v>0</v>
      </c>
    </row>
    <row r="117" spans="2:65" s="1" customFormat="1" ht="31.5" customHeight="1">
      <c r="B117" s="173"/>
      <c r="C117" s="174" t="s">
        <v>199</v>
      </c>
      <c r="D117" s="174" t="s">
        <v>130</v>
      </c>
      <c r="E117" s="175" t="s">
        <v>808</v>
      </c>
      <c r="F117" s="176" t="s">
        <v>809</v>
      </c>
      <c r="G117" s="177" t="s">
        <v>133</v>
      </c>
      <c r="H117" s="178">
        <v>10.4</v>
      </c>
      <c r="I117" s="179"/>
      <c r="J117" s="180">
        <f>ROUND(I117*H117,2)</f>
        <v>0</v>
      </c>
      <c r="K117" s="176" t="s">
        <v>134</v>
      </c>
      <c r="L117" s="40"/>
      <c r="M117" s="181" t="s">
        <v>5</v>
      </c>
      <c r="N117" s="182" t="s">
        <v>40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84</v>
      </c>
      <c r="AT117" s="23" t="s">
        <v>130</v>
      </c>
      <c r="AU117" s="23" t="s">
        <v>78</v>
      </c>
      <c r="AY117" s="23" t="s">
        <v>127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74</v>
      </c>
      <c r="BK117" s="185">
        <f>ROUND(I117*H117,2)</f>
        <v>0</v>
      </c>
      <c r="BL117" s="23" t="s">
        <v>84</v>
      </c>
      <c r="BM117" s="23" t="s">
        <v>810</v>
      </c>
    </row>
    <row r="118" spans="2:51" s="12" customFormat="1" ht="13.5">
      <c r="B118" s="195"/>
      <c r="D118" s="187" t="s">
        <v>136</v>
      </c>
      <c r="E118" s="196" t="s">
        <v>5</v>
      </c>
      <c r="F118" s="197" t="s">
        <v>811</v>
      </c>
      <c r="H118" s="198">
        <v>10.4</v>
      </c>
      <c r="I118" s="199"/>
      <c r="L118" s="195"/>
      <c r="M118" s="200"/>
      <c r="N118" s="201"/>
      <c r="O118" s="201"/>
      <c r="P118" s="201"/>
      <c r="Q118" s="201"/>
      <c r="R118" s="201"/>
      <c r="S118" s="201"/>
      <c r="T118" s="202"/>
      <c r="AT118" s="196" t="s">
        <v>136</v>
      </c>
      <c r="AU118" s="196" t="s">
        <v>78</v>
      </c>
      <c r="AV118" s="12" t="s">
        <v>78</v>
      </c>
      <c r="AW118" s="12" t="s">
        <v>33</v>
      </c>
      <c r="AX118" s="12" t="s">
        <v>69</v>
      </c>
      <c r="AY118" s="196" t="s">
        <v>127</v>
      </c>
    </row>
    <row r="119" spans="2:51" s="13" customFormat="1" ht="13.5">
      <c r="B119" s="203"/>
      <c r="D119" s="204" t="s">
        <v>136</v>
      </c>
      <c r="E119" s="205" t="s">
        <v>5</v>
      </c>
      <c r="F119" s="206" t="s">
        <v>139</v>
      </c>
      <c r="H119" s="207">
        <v>10.4</v>
      </c>
      <c r="I119" s="208"/>
      <c r="L119" s="203"/>
      <c r="M119" s="209"/>
      <c r="N119" s="210"/>
      <c r="O119" s="210"/>
      <c r="P119" s="210"/>
      <c r="Q119" s="210"/>
      <c r="R119" s="210"/>
      <c r="S119" s="210"/>
      <c r="T119" s="211"/>
      <c r="AT119" s="212" t="s">
        <v>136</v>
      </c>
      <c r="AU119" s="212" t="s">
        <v>78</v>
      </c>
      <c r="AV119" s="13" t="s">
        <v>84</v>
      </c>
      <c r="AW119" s="13" t="s">
        <v>33</v>
      </c>
      <c r="AX119" s="13" t="s">
        <v>74</v>
      </c>
      <c r="AY119" s="212" t="s">
        <v>127</v>
      </c>
    </row>
    <row r="120" spans="2:65" s="1" customFormat="1" ht="22.5" customHeight="1">
      <c r="B120" s="173"/>
      <c r="C120" s="174" t="s">
        <v>11</v>
      </c>
      <c r="D120" s="174" t="s">
        <v>130</v>
      </c>
      <c r="E120" s="175" t="s">
        <v>812</v>
      </c>
      <c r="F120" s="176" t="s">
        <v>813</v>
      </c>
      <c r="G120" s="177" t="s">
        <v>133</v>
      </c>
      <c r="H120" s="178">
        <v>2.6</v>
      </c>
      <c r="I120" s="179"/>
      <c r="J120" s="180">
        <f>ROUND(I120*H120,2)</f>
        <v>0</v>
      </c>
      <c r="K120" s="176" t="s">
        <v>134</v>
      </c>
      <c r="L120" s="40"/>
      <c r="M120" s="181" t="s">
        <v>5</v>
      </c>
      <c r="N120" s="182" t="s">
        <v>40</v>
      </c>
      <c r="O120" s="41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AR120" s="23" t="s">
        <v>84</v>
      </c>
      <c r="AT120" s="23" t="s">
        <v>130</v>
      </c>
      <c r="AU120" s="23" t="s">
        <v>78</v>
      </c>
      <c r="AY120" s="23" t="s">
        <v>127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23" t="s">
        <v>74</v>
      </c>
      <c r="BK120" s="185">
        <f>ROUND(I120*H120,2)</f>
        <v>0</v>
      </c>
      <c r="BL120" s="23" t="s">
        <v>84</v>
      </c>
      <c r="BM120" s="23" t="s">
        <v>814</v>
      </c>
    </row>
    <row r="121" spans="2:51" s="12" customFormat="1" ht="13.5">
      <c r="B121" s="195"/>
      <c r="D121" s="187" t="s">
        <v>136</v>
      </c>
      <c r="E121" s="196" t="s">
        <v>5</v>
      </c>
      <c r="F121" s="197" t="s">
        <v>815</v>
      </c>
      <c r="H121" s="198">
        <v>2.6</v>
      </c>
      <c r="I121" s="199"/>
      <c r="L121" s="195"/>
      <c r="M121" s="200"/>
      <c r="N121" s="201"/>
      <c r="O121" s="201"/>
      <c r="P121" s="201"/>
      <c r="Q121" s="201"/>
      <c r="R121" s="201"/>
      <c r="S121" s="201"/>
      <c r="T121" s="202"/>
      <c r="AT121" s="196" t="s">
        <v>136</v>
      </c>
      <c r="AU121" s="196" t="s">
        <v>78</v>
      </c>
      <c r="AV121" s="12" t="s">
        <v>78</v>
      </c>
      <c r="AW121" s="12" t="s">
        <v>33</v>
      </c>
      <c r="AX121" s="12" t="s">
        <v>69</v>
      </c>
      <c r="AY121" s="196" t="s">
        <v>127</v>
      </c>
    </row>
    <row r="122" spans="2:51" s="13" customFormat="1" ht="13.5">
      <c r="B122" s="203"/>
      <c r="D122" s="204" t="s">
        <v>136</v>
      </c>
      <c r="E122" s="205" t="s">
        <v>5</v>
      </c>
      <c r="F122" s="206" t="s">
        <v>139</v>
      </c>
      <c r="H122" s="207">
        <v>2.6</v>
      </c>
      <c r="I122" s="208"/>
      <c r="L122" s="203"/>
      <c r="M122" s="209"/>
      <c r="N122" s="210"/>
      <c r="O122" s="210"/>
      <c r="P122" s="210"/>
      <c r="Q122" s="210"/>
      <c r="R122" s="210"/>
      <c r="S122" s="210"/>
      <c r="T122" s="211"/>
      <c r="AT122" s="212" t="s">
        <v>136</v>
      </c>
      <c r="AU122" s="212" t="s">
        <v>78</v>
      </c>
      <c r="AV122" s="13" t="s">
        <v>84</v>
      </c>
      <c r="AW122" s="13" t="s">
        <v>33</v>
      </c>
      <c r="AX122" s="13" t="s">
        <v>74</v>
      </c>
      <c r="AY122" s="212" t="s">
        <v>127</v>
      </c>
    </row>
    <row r="123" spans="2:65" s="1" customFormat="1" ht="22.5" customHeight="1">
      <c r="B123" s="173"/>
      <c r="C123" s="174" t="s">
        <v>212</v>
      </c>
      <c r="D123" s="174" t="s">
        <v>130</v>
      </c>
      <c r="E123" s="175" t="s">
        <v>816</v>
      </c>
      <c r="F123" s="176" t="s">
        <v>817</v>
      </c>
      <c r="G123" s="177" t="s">
        <v>190</v>
      </c>
      <c r="H123" s="178">
        <v>65</v>
      </c>
      <c r="I123" s="179"/>
      <c r="J123" s="180">
        <f>ROUND(I123*H123,2)</f>
        <v>0</v>
      </c>
      <c r="K123" s="176" t="s">
        <v>134</v>
      </c>
      <c r="L123" s="40"/>
      <c r="M123" s="181" t="s">
        <v>5</v>
      </c>
      <c r="N123" s="182" t="s">
        <v>40</v>
      </c>
      <c r="O123" s="41"/>
      <c r="P123" s="183">
        <f>O123*H123</f>
        <v>0</v>
      </c>
      <c r="Q123" s="183">
        <v>0.00049</v>
      </c>
      <c r="R123" s="183">
        <f>Q123*H123</f>
        <v>0.031849999999999996</v>
      </c>
      <c r="S123" s="183">
        <v>0</v>
      </c>
      <c r="T123" s="184">
        <f>S123*H123</f>
        <v>0</v>
      </c>
      <c r="AR123" s="23" t="s">
        <v>84</v>
      </c>
      <c r="AT123" s="23" t="s">
        <v>130</v>
      </c>
      <c r="AU123" s="23" t="s">
        <v>78</v>
      </c>
      <c r="AY123" s="23" t="s">
        <v>127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74</v>
      </c>
      <c r="BK123" s="185">
        <f>ROUND(I123*H123,2)</f>
        <v>0</v>
      </c>
      <c r="BL123" s="23" t="s">
        <v>84</v>
      </c>
      <c r="BM123" s="23" t="s">
        <v>818</v>
      </c>
    </row>
    <row r="124" spans="2:65" s="1" customFormat="1" ht="31.5" customHeight="1">
      <c r="B124" s="173"/>
      <c r="C124" s="174" t="s">
        <v>214</v>
      </c>
      <c r="D124" s="174" t="s">
        <v>130</v>
      </c>
      <c r="E124" s="175" t="s">
        <v>819</v>
      </c>
      <c r="F124" s="176" t="s">
        <v>820</v>
      </c>
      <c r="G124" s="177" t="s">
        <v>165</v>
      </c>
      <c r="H124" s="178">
        <v>91</v>
      </c>
      <c r="I124" s="179"/>
      <c r="J124" s="180">
        <f>ROUND(I124*H124,2)</f>
        <v>0</v>
      </c>
      <c r="K124" s="176" t="s">
        <v>134</v>
      </c>
      <c r="L124" s="40"/>
      <c r="M124" s="181" t="s">
        <v>5</v>
      </c>
      <c r="N124" s="182" t="s">
        <v>40</v>
      </c>
      <c r="O124" s="41"/>
      <c r="P124" s="183">
        <f>O124*H124</f>
        <v>0</v>
      </c>
      <c r="Q124" s="183">
        <v>0.0001</v>
      </c>
      <c r="R124" s="183">
        <f>Q124*H124</f>
        <v>0.0091</v>
      </c>
      <c r="S124" s="183">
        <v>0</v>
      </c>
      <c r="T124" s="184">
        <f>S124*H124</f>
        <v>0</v>
      </c>
      <c r="AR124" s="23" t="s">
        <v>84</v>
      </c>
      <c r="AT124" s="23" t="s">
        <v>130</v>
      </c>
      <c r="AU124" s="23" t="s">
        <v>78</v>
      </c>
      <c r="AY124" s="23" t="s">
        <v>127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74</v>
      </c>
      <c r="BK124" s="185">
        <f>ROUND(I124*H124,2)</f>
        <v>0</v>
      </c>
      <c r="BL124" s="23" t="s">
        <v>84</v>
      </c>
      <c r="BM124" s="23" t="s">
        <v>821</v>
      </c>
    </row>
    <row r="125" spans="2:51" s="12" customFormat="1" ht="13.5">
      <c r="B125" s="195"/>
      <c r="D125" s="187" t="s">
        <v>136</v>
      </c>
      <c r="E125" s="196" t="s">
        <v>5</v>
      </c>
      <c r="F125" s="197" t="s">
        <v>822</v>
      </c>
      <c r="H125" s="198">
        <v>91</v>
      </c>
      <c r="I125" s="199"/>
      <c r="L125" s="195"/>
      <c r="M125" s="200"/>
      <c r="N125" s="201"/>
      <c r="O125" s="201"/>
      <c r="P125" s="201"/>
      <c r="Q125" s="201"/>
      <c r="R125" s="201"/>
      <c r="S125" s="201"/>
      <c r="T125" s="202"/>
      <c r="AT125" s="196" t="s">
        <v>136</v>
      </c>
      <c r="AU125" s="196" t="s">
        <v>78</v>
      </c>
      <c r="AV125" s="12" t="s">
        <v>78</v>
      </c>
      <c r="AW125" s="12" t="s">
        <v>33</v>
      </c>
      <c r="AX125" s="12" t="s">
        <v>69</v>
      </c>
      <c r="AY125" s="196" t="s">
        <v>127</v>
      </c>
    </row>
    <row r="126" spans="2:51" s="13" customFormat="1" ht="13.5">
      <c r="B126" s="203"/>
      <c r="D126" s="204" t="s">
        <v>136</v>
      </c>
      <c r="E126" s="205" t="s">
        <v>5</v>
      </c>
      <c r="F126" s="206" t="s">
        <v>139</v>
      </c>
      <c r="H126" s="207">
        <v>91</v>
      </c>
      <c r="I126" s="208"/>
      <c r="L126" s="203"/>
      <c r="M126" s="209"/>
      <c r="N126" s="210"/>
      <c r="O126" s="210"/>
      <c r="P126" s="210"/>
      <c r="Q126" s="210"/>
      <c r="R126" s="210"/>
      <c r="S126" s="210"/>
      <c r="T126" s="211"/>
      <c r="AT126" s="212" t="s">
        <v>136</v>
      </c>
      <c r="AU126" s="212" t="s">
        <v>78</v>
      </c>
      <c r="AV126" s="13" t="s">
        <v>84</v>
      </c>
      <c r="AW126" s="13" t="s">
        <v>33</v>
      </c>
      <c r="AX126" s="13" t="s">
        <v>74</v>
      </c>
      <c r="AY126" s="212" t="s">
        <v>127</v>
      </c>
    </row>
    <row r="127" spans="2:65" s="1" customFormat="1" ht="22.5" customHeight="1">
      <c r="B127" s="173"/>
      <c r="C127" s="213" t="s">
        <v>222</v>
      </c>
      <c r="D127" s="213" t="s">
        <v>146</v>
      </c>
      <c r="E127" s="214" t="s">
        <v>823</v>
      </c>
      <c r="F127" s="215" t="s">
        <v>824</v>
      </c>
      <c r="G127" s="216" t="s">
        <v>165</v>
      </c>
      <c r="H127" s="217">
        <v>92.82</v>
      </c>
      <c r="I127" s="218"/>
      <c r="J127" s="219">
        <f>ROUND(I127*H127,2)</f>
        <v>0</v>
      </c>
      <c r="K127" s="215" t="s">
        <v>134</v>
      </c>
      <c r="L127" s="220"/>
      <c r="M127" s="221" t="s">
        <v>5</v>
      </c>
      <c r="N127" s="222" t="s">
        <v>40</v>
      </c>
      <c r="O127" s="41"/>
      <c r="P127" s="183">
        <f>O127*H127</f>
        <v>0</v>
      </c>
      <c r="Q127" s="183">
        <v>0.0003</v>
      </c>
      <c r="R127" s="183">
        <f>Q127*H127</f>
        <v>0.027845999999999996</v>
      </c>
      <c r="S127" s="183">
        <v>0</v>
      </c>
      <c r="T127" s="184">
        <f>S127*H127</f>
        <v>0</v>
      </c>
      <c r="AR127" s="23" t="s">
        <v>150</v>
      </c>
      <c r="AT127" s="23" t="s">
        <v>146</v>
      </c>
      <c r="AU127" s="23" t="s">
        <v>78</v>
      </c>
      <c r="AY127" s="23" t="s">
        <v>127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74</v>
      </c>
      <c r="BK127" s="185">
        <f>ROUND(I127*H127,2)</f>
        <v>0</v>
      </c>
      <c r="BL127" s="23" t="s">
        <v>84</v>
      </c>
      <c r="BM127" s="23" t="s">
        <v>825</v>
      </c>
    </row>
    <row r="128" spans="2:47" s="1" customFormat="1" ht="40.5">
      <c r="B128" s="40"/>
      <c r="D128" s="187" t="s">
        <v>581</v>
      </c>
      <c r="F128" s="238" t="s">
        <v>826</v>
      </c>
      <c r="I128" s="230"/>
      <c r="L128" s="40"/>
      <c r="M128" s="231"/>
      <c r="N128" s="41"/>
      <c r="O128" s="41"/>
      <c r="P128" s="41"/>
      <c r="Q128" s="41"/>
      <c r="R128" s="41"/>
      <c r="S128" s="41"/>
      <c r="T128" s="69"/>
      <c r="AT128" s="23" t="s">
        <v>581</v>
      </c>
      <c r="AU128" s="23" t="s">
        <v>78</v>
      </c>
    </row>
    <row r="129" spans="2:51" s="12" customFormat="1" ht="13.5">
      <c r="B129" s="195"/>
      <c r="D129" s="187" t="s">
        <v>136</v>
      </c>
      <c r="E129" s="196" t="s">
        <v>5</v>
      </c>
      <c r="F129" s="197" t="s">
        <v>827</v>
      </c>
      <c r="H129" s="198">
        <v>92.82</v>
      </c>
      <c r="I129" s="199"/>
      <c r="L129" s="195"/>
      <c r="M129" s="200"/>
      <c r="N129" s="201"/>
      <c r="O129" s="201"/>
      <c r="P129" s="201"/>
      <c r="Q129" s="201"/>
      <c r="R129" s="201"/>
      <c r="S129" s="201"/>
      <c r="T129" s="202"/>
      <c r="AT129" s="196" t="s">
        <v>136</v>
      </c>
      <c r="AU129" s="196" t="s">
        <v>78</v>
      </c>
      <c r="AV129" s="12" t="s">
        <v>78</v>
      </c>
      <c r="AW129" s="12" t="s">
        <v>33</v>
      </c>
      <c r="AX129" s="12" t="s">
        <v>69</v>
      </c>
      <c r="AY129" s="196" t="s">
        <v>127</v>
      </c>
    </row>
    <row r="130" spans="2:51" s="13" customFormat="1" ht="13.5">
      <c r="B130" s="203"/>
      <c r="D130" s="204" t="s">
        <v>136</v>
      </c>
      <c r="E130" s="205" t="s">
        <v>5</v>
      </c>
      <c r="F130" s="206" t="s">
        <v>139</v>
      </c>
      <c r="H130" s="207">
        <v>92.82</v>
      </c>
      <c r="I130" s="208"/>
      <c r="L130" s="203"/>
      <c r="M130" s="209"/>
      <c r="N130" s="210"/>
      <c r="O130" s="210"/>
      <c r="P130" s="210"/>
      <c r="Q130" s="210"/>
      <c r="R130" s="210"/>
      <c r="S130" s="210"/>
      <c r="T130" s="211"/>
      <c r="AT130" s="212" t="s">
        <v>136</v>
      </c>
      <c r="AU130" s="212" t="s">
        <v>78</v>
      </c>
      <c r="AV130" s="13" t="s">
        <v>84</v>
      </c>
      <c r="AW130" s="13" t="s">
        <v>33</v>
      </c>
      <c r="AX130" s="13" t="s">
        <v>74</v>
      </c>
      <c r="AY130" s="212" t="s">
        <v>127</v>
      </c>
    </row>
    <row r="131" spans="2:65" s="1" customFormat="1" ht="22.5" customHeight="1">
      <c r="B131" s="173"/>
      <c r="C131" s="174" t="s">
        <v>234</v>
      </c>
      <c r="D131" s="174" t="s">
        <v>130</v>
      </c>
      <c r="E131" s="175" t="s">
        <v>828</v>
      </c>
      <c r="F131" s="176" t="s">
        <v>829</v>
      </c>
      <c r="G131" s="177" t="s">
        <v>133</v>
      </c>
      <c r="H131" s="178">
        <v>0.156</v>
      </c>
      <c r="I131" s="179"/>
      <c r="J131" s="180">
        <f>ROUND(I131*H131,2)</f>
        <v>0</v>
      </c>
      <c r="K131" s="176" t="s">
        <v>134</v>
      </c>
      <c r="L131" s="40"/>
      <c r="M131" s="181" t="s">
        <v>5</v>
      </c>
      <c r="N131" s="182" t="s">
        <v>40</v>
      </c>
      <c r="O131" s="41"/>
      <c r="P131" s="183">
        <f>O131*H131</f>
        <v>0</v>
      </c>
      <c r="Q131" s="183">
        <v>2.45329</v>
      </c>
      <c r="R131" s="183">
        <f>Q131*H131</f>
        <v>0.38271324</v>
      </c>
      <c r="S131" s="183">
        <v>0</v>
      </c>
      <c r="T131" s="184">
        <f>S131*H131</f>
        <v>0</v>
      </c>
      <c r="AR131" s="23" t="s">
        <v>84</v>
      </c>
      <c r="AT131" s="23" t="s">
        <v>130</v>
      </c>
      <c r="AU131" s="23" t="s">
        <v>78</v>
      </c>
      <c r="AY131" s="23" t="s">
        <v>127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74</v>
      </c>
      <c r="BK131" s="185">
        <f>ROUND(I131*H131,2)</f>
        <v>0</v>
      </c>
      <c r="BL131" s="23" t="s">
        <v>84</v>
      </c>
      <c r="BM131" s="23" t="s">
        <v>830</v>
      </c>
    </row>
    <row r="132" spans="2:51" s="11" customFormat="1" ht="13.5">
      <c r="B132" s="186"/>
      <c r="D132" s="187" t="s">
        <v>136</v>
      </c>
      <c r="E132" s="188" t="s">
        <v>5</v>
      </c>
      <c r="F132" s="189" t="s">
        <v>831</v>
      </c>
      <c r="H132" s="190" t="s">
        <v>5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90" t="s">
        <v>136</v>
      </c>
      <c r="AU132" s="190" t="s">
        <v>78</v>
      </c>
      <c r="AV132" s="11" t="s">
        <v>74</v>
      </c>
      <c r="AW132" s="11" t="s">
        <v>33</v>
      </c>
      <c r="AX132" s="11" t="s">
        <v>69</v>
      </c>
      <c r="AY132" s="190" t="s">
        <v>127</v>
      </c>
    </row>
    <row r="133" spans="2:51" s="12" customFormat="1" ht="13.5">
      <c r="B133" s="195"/>
      <c r="D133" s="187" t="s">
        <v>136</v>
      </c>
      <c r="E133" s="196" t="s">
        <v>5</v>
      </c>
      <c r="F133" s="197" t="s">
        <v>233</v>
      </c>
      <c r="H133" s="198">
        <v>0.156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136</v>
      </c>
      <c r="AU133" s="196" t="s">
        <v>78</v>
      </c>
      <c r="AV133" s="12" t="s">
        <v>78</v>
      </c>
      <c r="AW133" s="12" t="s">
        <v>33</v>
      </c>
      <c r="AX133" s="12" t="s">
        <v>69</v>
      </c>
      <c r="AY133" s="196" t="s">
        <v>127</v>
      </c>
    </row>
    <row r="134" spans="2:51" s="13" customFormat="1" ht="13.5">
      <c r="B134" s="203"/>
      <c r="D134" s="187" t="s">
        <v>136</v>
      </c>
      <c r="E134" s="226" t="s">
        <v>5</v>
      </c>
      <c r="F134" s="227" t="s">
        <v>139</v>
      </c>
      <c r="H134" s="228">
        <v>0.156</v>
      </c>
      <c r="I134" s="208"/>
      <c r="L134" s="203"/>
      <c r="M134" s="209"/>
      <c r="N134" s="210"/>
      <c r="O134" s="210"/>
      <c r="P134" s="210"/>
      <c r="Q134" s="210"/>
      <c r="R134" s="210"/>
      <c r="S134" s="210"/>
      <c r="T134" s="211"/>
      <c r="AT134" s="212" t="s">
        <v>136</v>
      </c>
      <c r="AU134" s="212" t="s">
        <v>78</v>
      </c>
      <c r="AV134" s="13" t="s">
        <v>84</v>
      </c>
      <c r="AW134" s="13" t="s">
        <v>33</v>
      </c>
      <c r="AX134" s="13" t="s">
        <v>74</v>
      </c>
      <c r="AY134" s="212" t="s">
        <v>127</v>
      </c>
    </row>
    <row r="135" spans="2:63" s="10" customFormat="1" ht="29.85" customHeight="1">
      <c r="B135" s="159"/>
      <c r="D135" s="170" t="s">
        <v>68</v>
      </c>
      <c r="E135" s="171" t="s">
        <v>153</v>
      </c>
      <c r="F135" s="171" t="s">
        <v>389</v>
      </c>
      <c r="I135" s="162"/>
      <c r="J135" s="172">
        <f>BK135</f>
        <v>0</v>
      </c>
      <c r="L135" s="159"/>
      <c r="M135" s="164"/>
      <c r="N135" s="165"/>
      <c r="O135" s="165"/>
      <c r="P135" s="166">
        <f>SUM(P136:P149)</f>
        <v>0</v>
      </c>
      <c r="Q135" s="165"/>
      <c r="R135" s="166">
        <f>SUM(R136:R149)</f>
        <v>0</v>
      </c>
      <c r="S135" s="165"/>
      <c r="T135" s="167">
        <f>SUM(T136:T149)</f>
        <v>0</v>
      </c>
      <c r="AR135" s="160" t="s">
        <v>74</v>
      </c>
      <c r="AT135" s="168" t="s">
        <v>68</v>
      </c>
      <c r="AU135" s="168" t="s">
        <v>74</v>
      </c>
      <c r="AY135" s="160" t="s">
        <v>127</v>
      </c>
      <c r="BK135" s="169">
        <f>SUM(BK136:BK149)</f>
        <v>0</v>
      </c>
    </row>
    <row r="136" spans="2:65" s="1" customFormat="1" ht="22.5" customHeight="1">
      <c r="B136" s="173"/>
      <c r="C136" s="174" t="s">
        <v>240</v>
      </c>
      <c r="D136" s="174" t="s">
        <v>130</v>
      </c>
      <c r="E136" s="175" t="s">
        <v>832</v>
      </c>
      <c r="F136" s="176" t="s">
        <v>833</v>
      </c>
      <c r="G136" s="177" t="s">
        <v>165</v>
      </c>
      <c r="H136" s="178">
        <v>136.5</v>
      </c>
      <c r="I136" s="179"/>
      <c r="J136" s="180">
        <f>ROUND(I136*H136,2)</f>
        <v>0</v>
      </c>
      <c r="K136" s="176" t="s">
        <v>134</v>
      </c>
      <c r="L136" s="40"/>
      <c r="M136" s="181" t="s">
        <v>5</v>
      </c>
      <c r="N136" s="182" t="s">
        <v>40</v>
      </c>
      <c r="O136" s="41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23" t="s">
        <v>84</v>
      </c>
      <c r="AT136" s="23" t="s">
        <v>130</v>
      </c>
      <c r="AU136" s="23" t="s">
        <v>78</v>
      </c>
      <c r="AY136" s="23" t="s">
        <v>127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23" t="s">
        <v>74</v>
      </c>
      <c r="BK136" s="185">
        <f>ROUND(I136*H136,2)</f>
        <v>0</v>
      </c>
      <c r="BL136" s="23" t="s">
        <v>84</v>
      </c>
      <c r="BM136" s="23" t="s">
        <v>834</v>
      </c>
    </row>
    <row r="137" spans="2:51" s="11" customFormat="1" ht="13.5">
      <c r="B137" s="186"/>
      <c r="D137" s="187" t="s">
        <v>136</v>
      </c>
      <c r="E137" s="188" t="s">
        <v>5</v>
      </c>
      <c r="F137" s="189" t="s">
        <v>394</v>
      </c>
      <c r="H137" s="190" t="s">
        <v>5</v>
      </c>
      <c r="I137" s="191"/>
      <c r="L137" s="186"/>
      <c r="M137" s="192"/>
      <c r="N137" s="193"/>
      <c r="O137" s="193"/>
      <c r="P137" s="193"/>
      <c r="Q137" s="193"/>
      <c r="R137" s="193"/>
      <c r="S137" s="193"/>
      <c r="T137" s="194"/>
      <c r="AT137" s="190" t="s">
        <v>136</v>
      </c>
      <c r="AU137" s="190" t="s">
        <v>78</v>
      </c>
      <c r="AV137" s="11" t="s">
        <v>74</v>
      </c>
      <c r="AW137" s="11" t="s">
        <v>33</v>
      </c>
      <c r="AX137" s="11" t="s">
        <v>69</v>
      </c>
      <c r="AY137" s="190" t="s">
        <v>127</v>
      </c>
    </row>
    <row r="138" spans="2:51" s="11" customFormat="1" ht="13.5">
      <c r="B138" s="186"/>
      <c r="D138" s="187" t="s">
        <v>136</v>
      </c>
      <c r="E138" s="188" t="s">
        <v>5</v>
      </c>
      <c r="F138" s="189" t="s">
        <v>835</v>
      </c>
      <c r="H138" s="190" t="s">
        <v>5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90" t="s">
        <v>136</v>
      </c>
      <c r="AU138" s="190" t="s">
        <v>78</v>
      </c>
      <c r="AV138" s="11" t="s">
        <v>74</v>
      </c>
      <c r="AW138" s="11" t="s">
        <v>33</v>
      </c>
      <c r="AX138" s="11" t="s">
        <v>69</v>
      </c>
      <c r="AY138" s="190" t="s">
        <v>127</v>
      </c>
    </row>
    <row r="139" spans="2:51" s="12" customFormat="1" ht="13.5">
      <c r="B139" s="195"/>
      <c r="D139" s="187" t="s">
        <v>136</v>
      </c>
      <c r="E139" s="196" t="s">
        <v>5</v>
      </c>
      <c r="F139" s="197" t="s">
        <v>836</v>
      </c>
      <c r="H139" s="198">
        <v>136.5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196" t="s">
        <v>136</v>
      </c>
      <c r="AU139" s="196" t="s">
        <v>78</v>
      </c>
      <c r="AV139" s="12" t="s">
        <v>78</v>
      </c>
      <c r="AW139" s="12" t="s">
        <v>33</v>
      </c>
      <c r="AX139" s="12" t="s">
        <v>69</v>
      </c>
      <c r="AY139" s="196" t="s">
        <v>127</v>
      </c>
    </row>
    <row r="140" spans="2:51" s="13" customFormat="1" ht="13.5">
      <c r="B140" s="203"/>
      <c r="D140" s="204" t="s">
        <v>136</v>
      </c>
      <c r="E140" s="205" t="s">
        <v>5</v>
      </c>
      <c r="F140" s="206" t="s">
        <v>139</v>
      </c>
      <c r="H140" s="207">
        <v>136.5</v>
      </c>
      <c r="I140" s="208"/>
      <c r="L140" s="203"/>
      <c r="M140" s="209"/>
      <c r="N140" s="210"/>
      <c r="O140" s="210"/>
      <c r="P140" s="210"/>
      <c r="Q140" s="210"/>
      <c r="R140" s="210"/>
      <c r="S140" s="210"/>
      <c r="T140" s="211"/>
      <c r="AT140" s="212" t="s">
        <v>136</v>
      </c>
      <c r="AU140" s="212" t="s">
        <v>78</v>
      </c>
      <c r="AV140" s="13" t="s">
        <v>84</v>
      </c>
      <c r="AW140" s="13" t="s">
        <v>33</v>
      </c>
      <c r="AX140" s="13" t="s">
        <v>74</v>
      </c>
      <c r="AY140" s="212" t="s">
        <v>127</v>
      </c>
    </row>
    <row r="141" spans="2:65" s="1" customFormat="1" ht="31.5" customHeight="1">
      <c r="B141" s="173"/>
      <c r="C141" s="174" t="s">
        <v>10</v>
      </c>
      <c r="D141" s="174" t="s">
        <v>130</v>
      </c>
      <c r="E141" s="175" t="s">
        <v>837</v>
      </c>
      <c r="F141" s="176" t="s">
        <v>838</v>
      </c>
      <c r="G141" s="177" t="s">
        <v>165</v>
      </c>
      <c r="H141" s="178">
        <v>132.6</v>
      </c>
      <c r="I141" s="179"/>
      <c r="J141" s="180">
        <f>ROUND(I141*H141,2)</f>
        <v>0</v>
      </c>
      <c r="K141" s="176" t="s">
        <v>134</v>
      </c>
      <c r="L141" s="40"/>
      <c r="M141" s="181" t="s">
        <v>5</v>
      </c>
      <c r="N141" s="182" t="s">
        <v>40</v>
      </c>
      <c r="O141" s="41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23" t="s">
        <v>84</v>
      </c>
      <c r="AT141" s="23" t="s">
        <v>130</v>
      </c>
      <c r="AU141" s="23" t="s">
        <v>78</v>
      </c>
      <c r="AY141" s="23" t="s">
        <v>127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74</v>
      </c>
      <c r="BK141" s="185">
        <f>ROUND(I141*H141,2)</f>
        <v>0</v>
      </c>
      <c r="BL141" s="23" t="s">
        <v>84</v>
      </c>
      <c r="BM141" s="23" t="s">
        <v>839</v>
      </c>
    </row>
    <row r="142" spans="2:51" s="11" customFormat="1" ht="13.5">
      <c r="B142" s="186"/>
      <c r="D142" s="187" t="s">
        <v>136</v>
      </c>
      <c r="E142" s="188" t="s">
        <v>5</v>
      </c>
      <c r="F142" s="189" t="s">
        <v>835</v>
      </c>
      <c r="H142" s="190" t="s">
        <v>5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0" t="s">
        <v>136</v>
      </c>
      <c r="AU142" s="190" t="s">
        <v>78</v>
      </c>
      <c r="AV142" s="11" t="s">
        <v>74</v>
      </c>
      <c r="AW142" s="11" t="s">
        <v>33</v>
      </c>
      <c r="AX142" s="11" t="s">
        <v>69</v>
      </c>
      <c r="AY142" s="190" t="s">
        <v>127</v>
      </c>
    </row>
    <row r="143" spans="2:51" s="12" customFormat="1" ht="13.5">
      <c r="B143" s="195"/>
      <c r="D143" s="187" t="s">
        <v>136</v>
      </c>
      <c r="E143" s="196" t="s">
        <v>5</v>
      </c>
      <c r="F143" s="197" t="s">
        <v>840</v>
      </c>
      <c r="H143" s="198">
        <v>132.6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136</v>
      </c>
      <c r="AU143" s="196" t="s">
        <v>78</v>
      </c>
      <c r="AV143" s="12" t="s">
        <v>78</v>
      </c>
      <c r="AW143" s="12" t="s">
        <v>33</v>
      </c>
      <c r="AX143" s="12" t="s">
        <v>69</v>
      </c>
      <c r="AY143" s="196" t="s">
        <v>127</v>
      </c>
    </row>
    <row r="144" spans="2:51" s="13" customFormat="1" ht="13.5">
      <c r="B144" s="203"/>
      <c r="D144" s="204" t="s">
        <v>136</v>
      </c>
      <c r="E144" s="205" t="s">
        <v>5</v>
      </c>
      <c r="F144" s="206" t="s">
        <v>139</v>
      </c>
      <c r="H144" s="207">
        <v>132.6</v>
      </c>
      <c r="I144" s="208"/>
      <c r="L144" s="203"/>
      <c r="M144" s="209"/>
      <c r="N144" s="210"/>
      <c r="O144" s="210"/>
      <c r="P144" s="210"/>
      <c r="Q144" s="210"/>
      <c r="R144" s="210"/>
      <c r="S144" s="210"/>
      <c r="T144" s="211"/>
      <c r="AT144" s="212" t="s">
        <v>136</v>
      </c>
      <c r="AU144" s="212" t="s">
        <v>78</v>
      </c>
      <c r="AV144" s="13" t="s">
        <v>84</v>
      </c>
      <c r="AW144" s="13" t="s">
        <v>33</v>
      </c>
      <c r="AX144" s="13" t="s">
        <v>74</v>
      </c>
      <c r="AY144" s="212" t="s">
        <v>127</v>
      </c>
    </row>
    <row r="145" spans="2:65" s="1" customFormat="1" ht="22.5" customHeight="1">
      <c r="B145" s="173"/>
      <c r="C145" s="174" t="s">
        <v>247</v>
      </c>
      <c r="D145" s="174" t="s">
        <v>130</v>
      </c>
      <c r="E145" s="175" t="s">
        <v>841</v>
      </c>
      <c r="F145" s="176" t="s">
        <v>842</v>
      </c>
      <c r="G145" s="177" t="s">
        <v>165</v>
      </c>
      <c r="H145" s="178">
        <v>130</v>
      </c>
      <c r="I145" s="179"/>
      <c r="J145" s="180">
        <f>ROUND(I145*H145,2)</f>
        <v>0</v>
      </c>
      <c r="K145" s="176" t="s">
        <v>134</v>
      </c>
      <c r="L145" s="40"/>
      <c r="M145" s="181" t="s">
        <v>5</v>
      </c>
      <c r="N145" s="182" t="s">
        <v>40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23" t="s">
        <v>84</v>
      </c>
      <c r="AT145" s="23" t="s">
        <v>130</v>
      </c>
      <c r="AU145" s="23" t="s">
        <v>78</v>
      </c>
      <c r="AY145" s="23" t="s">
        <v>127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74</v>
      </c>
      <c r="BK145" s="185">
        <f>ROUND(I145*H145,2)</f>
        <v>0</v>
      </c>
      <c r="BL145" s="23" t="s">
        <v>84</v>
      </c>
      <c r="BM145" s="23" t="s">
        <v>843</v>
      </c>
    </row>
    <row r="146" spans="2:51" s="11" customFormat="1" ht="13.5">
      <c r="B146" s="186"/>
      <c r="D146" s="187" t="s">
        <v>136</v>
      </c>
      <c r="E146" s="188" t="s">
        <v>5</v>
      </c>
      <c r="F146" s="189" t="s">
        <v>394</v>
      </c>
      <c r="H146" s="190" t="s">
        <v>5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90" t="s">
        <v>136</v>
      </c>
      <c r="AU146" s="190" t="s">
        <v>78</v>
      </c>
      <c r="AV146" s="11" t="s">
        <v>74</v>
      </c>
      <c r="AW146" s="11" t="s">
        <v>33</v>
      </c>
      <c r="AX146" s="11" t="s">
        <v>69</v>
      </c>
      <c r="AY146" s="190" t="s">
        <v>127</v>
      </c>
    </row>
    <row r="147" spans="2:51" s="11" customFormat="1" ht="13.5">
      <c r="B147" s="186"/>
      <c r="D147" s="187" t="s">
        <v>136</v>
      </c>
      <c r="E147" s="188" t="s">
        <v>5</v>
      </c>
      <c r="F147" s="189" t="s">
        <v>835</v>
      </c>
      <c r="H147" s="190" t="s">
        <v>5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90" t="s">
        <v>136</v>
      </c>
      <c r="AU147" s="190" t="s">
        <v>78</v>
      </c>
      <c r="AV147" s="11" t="s">
        <v>74</v>
      </c>
      <c r="AW147" s="11" t="s">
        <v>33</v>
      </c>
      <c r="AX147" s="11" t="s">
        <v>69</v>
      </c>
      <c r="AY147" s="190" t="s">
        <v>127</v>
      </c>
    </row>
    <row r="148" spans="2:51" s="12" customFormat="1" ht="13.5">
      <c r="B148" s="195"/>
      <c r="D148" s="187" t="s">
        <v>136</v>
      </c>
      <c r="E148" s="196" t="s">
        <v>5</v>
      </c>
      <c r="F148" s="197" t="s">
        <v>798</v>
      </c>
      <c r="H148" s="198">
        <v>130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136</v>
      </c>
      <c r="AU148" s="196" t="s">
        <v>78</v>
      </c>
      <c r="AV148" s="12" t="s">
        <v>78</v>
      </c>
      <c r="AW148" s="12" t="s">
        <v>33</v>
      </c>
      <c r="AX148" s="12" t="s">
        <v>69</v>
      </c>
      <c r="AY148" s="196" t="s">
        <v>127</v>
      </c>
    </row>
    <row r="149" spans="2:51" s="13" customFormat="1" ht="13.5">
      <c r="B149" s="203"/>
      <c r="D149" s="187" t="s">
        <v>136</v>
      </c>
      <c r="E149" s="226" t="s">
        <v>5</v>
      </c>
      <c r="F149" s="227" t="s">
        <v>139</v>
      </c>
      <c r="H149" s="228">
        <v>130</v>
      </c>
      <c r="I149" s="208"/>
      <c r="L149" s="203"/>
      <c r="M149" s="209"/>
      <c r="N149" s="210"/>
      <c r="O149" s="210"/>
      <c r="P149" s="210"/>
      <c r="Q149" s="210"/>
      <c r="R149" s="210"/>
      <c r="S149" s="210"/>
      <c r="T149" s="211"/>
      <c r="AT149" s="212" t="s">
        <v>136</v>
      </c>
      <c r="AU149" s="212" t="s">
        <v>78</v>
      </c>
      <c r="AV149" s="13" t="s">
        <v>84</v>
      </c>
      <c r="AW149" s="13" t="s">
        <v>33</v>
      </c>
      <c r="AX149" s="13" t="s">
        <v>74</v>
      </c>
      <c r="AY149" s="212" t="s">
        <v>127</v>
      </c>
    </row>
    <row r="150" spans="2:63" s="10" customFormat="1" ht="29.85" customHeight="1">
      <c r="B150" s="159"/>
      <c r="D150" s="170" t="s">
        <v>68</v>
      </c>
      <c r="E150" s="171" t="s">
        <v>173</v>
      </c>
      <c r="F150" s="171" t="s">
        <v>467</v>
      </c>
      <c r="I150" s="162"/>
      <c r="J150" s="172">
        <f>BK150</f>
        <v>0</v>
      </c>
      <c r="L150" s="159"/>
      <c r="M150" s="164"/>
      <c r="N150" s="165"/>
      <c r="O150" s="165"/>
      <c r="P150" s="166">
        <f>SUM(P151:P192)</f>
        <v>0</v>
      </c>
      <c r="Q150" s="165"/>
      <c r="R150" s="166">
        <f>SUM(R151:R192)</f>
        <v>0.22612000000000002</v>
      </c>
      <c r="S150" s="165"/>
      <c r="T150" s="167">
        <f>SUM(T151:T192)</f>
        <v>0.33799999999999997</v>
      </c>
      <c r="AR150" s="160" t="s">
        <v>74</v>
      </c>
      <c r="AT150" s="168" t="s">
        <v>68</v>
      </c>
      <c r="AU150" s="168" t="s">
        <v>74</v>
      </c>
      <c r="AY150" s="160" t="s">
        <v>127</v>
      </c>
      <c r="BK150" s="169">
        <f>SUM(BK151:BK192)</f>
        <v>0</v>
      </c>
    </row>
    <row r="151" spans="2:65" s="1" customFormat="1" ht="31.5" customHeight="1">
      <c r="B151" s="173"/>
      <c r="C151" s="174" t="s">
        <v>253</v>
      </c>
      <c r="D151" s="174" t="s">
        <v>130</v>
      </c>
      <c r="E151" s="175" t="s">
        <v>473</v>
      </c>
      <c r="F151" s="176" t="s">
        <v>474</v>
      </c>
      <c r="G151" s="177" t="s">
        <v>349</v>
      </c>
      <c r="H151" s="178">
        <v>2</v>
      </c>
      <c r="I151" s="179"/>
      <c r="J151" s="180">
        <f>ROUND(I151*H151,2)</f>
        <v>0</v>
      </c>
      <c r="K151" s="176" t="s">
        <v>134</v>
      </c>
      <c r="L151" s="40"/>
      <c r="M151" s="181" t="s">
        <v>5</v>
      </c>
      <c r="N151" s="182" t="s">
        <v>40</v>
      </c>
      <c r="O151" s="41"/>
      <c r="P151" s="183">
        <f>O151*H151</f>
        <v>0</v>
      </c>
      <c r="Q151" s="183">
        <v>0.0007</v>
      </c>
      <c r="R151" s="183">
        <f>Q151*H151</f>
        <v>0.0014</v>
      </c>
      <c r="S151" s="183">
        <v>0</v>
      </c>
      <c r="T151" s="184">
        <f>S151*H151</f>
        <v>0</v>
      </c>
      <c r="AR151" s="23" t="s">
        <v>84</v>
      </c>
      <c r="AT151" s="23" t="s">
        <v>130</v>
      </c>
      <c r="AU151" s="23" t="s">
        <v>78</v>
      </c>
      <c r="AY151" s="23" t="s">
        <v>127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23" t="s">
        <v>74</v>
      </c>
      <c r="BK151" s="185">
        <f>ROUND(I151*H151,2)</f>
        <v>0</v>
      </c>
      <c r="BL151" s="23" t="s">
        <v>84</v>
      </c>
      <c r="BM151" s="23" t="s">
        <v>844</v>
      </c>
    </row>
    <row r="152" spans="2:51" s="11" customFormat="1" ht="13.5">
      <c r="B152" s="186"/>
      <c r="D152" s="187" t="s">
        <v>136</v>
      </c>
      <c r="E152" s="188" t="s">
        <v>5</v>
      </c>
      <c r="F152" s="189" t="s">
        <v>345</v>
      </c>
      <c r="H152" s="190" t="s">
        <v>5</v>
      </c>
      <c r="I152" s="191"/>
      <c r="L152" s="186"/>
      <c r="M152" s="192"/>
      <c r="N152" s="193"/>
      <c r="O152" s="193"/>
      <c r="P152" s="193"/>
      <c r="Q152" s="193"/>
      <c r="R152" s="193"/>
      <c r="S152" s="193"/>
      <c r="T152" s="194"/>
      <c r="AT152" s="190" t="s">
        <v>136</v>
      </c>
      <c r="AU152" s="190" t="s">
        <v>78</v>
      </c>
      <c r="AV152" s="11" t="s">
        <v>74</v>
      </c>
      <c r="AW152" s="11" t="s">
        <v>33</v>
      </c>
      <c r="AX152" s="11" t="s">
        <v>69</v>
      </c>
      <c r="AY152" s="190" t="s">
        <v>127</v>
      </c>
    </row>
    <row r="153" spans="2:51" s="11" customFormat="1" ht="13.5">
      <c r="B153" s="186"/>
      <c r="D153" s="187" t="s">
        <v>136</v>
      </c>
      <c r="E153" s="188" t="s">
        <v>5</v>
      </c>
      <c r="F153" s="189" t="s">
        <v>845</v>
      </c>
      <c r="H153" s="190" t="s">
        <v>5</v>
      </c>
      <c r="I153" s="191"/>
      <c r="L153" s="186"/>
      <c r="M153" s="192"/>
      <c r="N153" s="193"/>
      <c r="O153" s="193"/>
      <c r="P153" s="193"/>
      <c r="Q153" s="193"/>
      <c r="R153" s="193"/>
      <c r="S153" s="193"/>
      <c r="T153" s="194"/>
      <c r="AT153" s="190" t="s">
        <v>136</v>
      </c>
      <c r="AU153" s="190" t="s">
        <v>78</v>
      </c>
      <c r="AV153" s="11" t="s">
        <v>74</v>
      </c>
      <c r="AW153" s="11" t="s">
        <v>33</v>
      </c>
      <c r="AX153" s="11" t="s">
        <v>69</v>
      </c>
      <c r="AY153" s="190" t="s">
        <v>127</v>
      </c>
    </row>
    <row r="154" spans="2:51" s="12" customFormat="1" ht="13.5">
      <c r="B154" s="195"/>
      <c r="D154" s="187" t="s">
        <v>136</v>
      </c>
      <c r="E154" s="196" t="s">
        <v>5</v>
      </c>
      <c r="F154" s="197" t="s">
        <v>78</v>
      </c>
      <c r="H154" s="198">
        <v>2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136</v>
      </c>
      <c r="AU154" s="196" t="s">
        <v>78</v>
      </c>
      <c r="AV154" s="12" t="s">
        <v>78</v>
      </c>
      <c r="AW154" s="12" t="s">
        <v>33</v>
      </c>
      <c r="AX154" s="12" t="s">
        <v>69</v>
      </c>
      <c r="AY154" s="196" t="s">
        <v>127</v>
      </c>
    </row>
    <row r="155" spans="2:51" s="13" customFormat="1" ht="13.5">
      <c r="B155" s="203"/>
      <c r="D155" s="204" t="s">
        <v>136</v>
      </c>
      <c r="E155" s="205" t="s">
        <v>5</v>
      </c>
      <c r="F155" s="206" t="s">
        <v>139</v>
      </c>
      <c r="H155" s="207">
        <v>2</v>
      </c>
      <c r="I155" s="208"/>
      <c r="L155" s="203"/>
      <c r="M155" s="209"/>
      <c r="N155" s="210"/>
      <c r="O155" s="210"/>
      <c r="P155" s="210"/>
      <c r="Q155" s="210"/>
      <c r="R155" s="210"/>
      <c r="S155" s="210"/>
      <c r="T155" s="211"/>
      <c r="AT155" s="212" t="s">
        <v>136</v>
      </c>
      <c r="AU155" s="212" t="s">
        <v>78</v>
      </c>
      <c r="AV155" s="13" t="s">
        <v>84</v>
      </c>
      <c r="AW155" s="13" t="s">
        <v>33</v>
      </c>
      <c r="AX155" s="13" t="s">
        <v>74</v>
      </c>
      <c r="AY155" s="212" t="s">
        <v>127</v>
      </c>
    </row>
    <row r="156" spans="2:65" s="1" customFormat="1" ht="22.5" customHeight="1">
      <c r="B156" s="173"/>
      <c r="C156" s="213" t="s">
        <v>259</v>
      </c>
      <c r="D156" s="213" t="s">
        <v>146</v>
      </c>
      <c r="E156" s="214" t="s">
        <v>846</v>
      </c>
      <c r="F156" s="215" t="s">
        <v>847</v>
      </c>
      <c r="G156" s="216" t="s">
        <v>349</v>
      </c>
      <c r="H156" s="217">
        <v>2</v>
      </c>
      <c r="I156" s="218"/>
      <c r="J156" s="219">
        <f>ROUND(I156*H156,2)</f>
        <v>0</v>
      </c>
      <c r="K156" s="215" t="s">
        <v>134</v>
      </c>
      <c r="L156" s="220"/>
      <c r="M156" s="221" t="s">
        <v>5</v>
      </c>
      <c r="N156" s="222" t="s">
        <v>40</v>
      </c>
      <c r="O156" s="41"/>
      <c r="P156" s="183">
        <f>O156*H156</f>
        <v>0</v>
      </c>
      <c r="Q156" s="183">
        <v>0.003</v>
      </c>
      <c r="R156" s="183">
        <f>Q156*H156</f>
        <v>0.006</v>
      </c>
      <c r="S156" s="183">
        <v>0</v>
      </c>
      <c r="T156" s="184">
        <f>S156*H156</f>
        <v>0</v>
      </c>
      <c r="AR156" s="23" t="s">
        <v>150</v>
      </c>
      <c r="AT156" s="23" t="s">
        <v>146</v>
      </c>
      <c r="AU156" s="23" t="s">
        <v>78</v>
      </c>
      <c r="AY156" s="23" t="s">
        <v>127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74</v>
      </c>
      <c r="BK156" s="185">
        <f>ROUND(I156*H156,2)</f>
        <v>0</v>
      </c>
      <c r="BL156" s="23" t="s">
        <v>84</v>
      </c>
      <c r="BM156" s="23" t="s">
        <v>848</v>
      </c>
    </row>
    <row r="157" spans="2:51" s="11" customFormat="1" ht="13.5">
      <c r="B157" s="186"/>
      <c r="D157" s="187" t="s">
        <v>136</v>
      </c>
      <c r="E157" s="188" t="s">
        <v>5</v>
      </c>
      <c r="F157" s="189" t="s">
        <v>845</v>
      </c>
      <c r="H157" s="190" t="s">
        <v>5</v>
      </c>
      <c r="I157" s="191"/>
      <c r="L157" s="186"/>
      <c r="M157" s="192"/>
      <c r="N157" s="193"/>
      <c r="O157" s="193"/>
      <c r="P157" s="193"/>
      <c r="Q157" s="193"/>
      <c r="R157" s="193"/>
      <c r="S157" s="193"/>
      <c r="T157" s="194"/>
      <c r="AT157" s="190" t="s">
        <v>136</v>
      </c>
      <c r="AU157" s="190" t="s">
        <v>78</v>
      </c>
      <c r="AV157" s="11" t="s">
        <v>74</v>
      </c>
      <c r="AW157" s="11" t="s">
        <v>33</v>
      </c>
      <c r="AX157" s="11" t="s">
        <v>69</v>
      </c>
      <c r="AY157" s="190" t="s">
        <v>127</v>
      </c>
    </row>
    <row r="158" spans="2:51" s="12" customFormat="1" ht="13.5">
      <c r="B158" s="195"/>
      <c r="D158" s="187" t="s">
        <v>136</v>
      </c>
      <c r="E158" s="196" t="s">
        <v>5</v>
      </c>
      <c r="F158" s="197" t="s">
        <v>78</v>
      </c>
      <c r="H158" s="198">
        <v>2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136</v>
      </c>
      <c r="AU158" s="196" t="s">
        <v>78</v>
      </c>
      <c r="AV158" s="12" t="s">
        <v>78</v>
      </c>
      <c r="AW158" s="12" t="s">
        <v>33</v>
      </c>
      <c r="AX158" s="12" t="s">
        <v>69</v>
      </c>
      <c r="AY158" s="196" t="s">
        <v>127</v>
      </c>
    </row>
    <row r="159" spans="2:51" s="13" customFormat="1" ht="13.5">
      <c r="B159" s="203"/>
      <c r="D159" s="204" t="s">
        <v>136</v>
      </c>
      <c r="E159" s="205" t="s">
        <v>5</v>
      </c>
      <c r="F159" s="206" t="s">
        <v>139</v>
      </c>
      <c r="H159" s="207">
        <v>2</v>
      </c>
      <c r="I159" s="208"/>
      <c r="L159" s="203"/>
      <c r="M159" s="209"/>
      <c r="N159" s="210"/>
      <c r="O159" s="210"/>
      <c r="P159" s="210"/>
      <c r="Q159" s="210"/>
      <c r="R159" s="210"/>
      <c r="S159" s="210"/>
      <c r="T159" s="211"/>
      <c r="AT159" s="212" t="s">
        <v>136</v>
      </c>
      <c r="AU159" s="212" t="s">
        <v>78</v>
      </c>
      <c r="AV159" s="13" t="s">
        <v>84</v>
      </c>
      <c r="AW159" s="13" t="s">
        <v>33</v>
      </c>
      <c r="AX159" s="13" t="s">
        <v>74</v>
      </c>
      <c r="AY159" s="212" t="s">
        <v>127</v>
      </c>
    </row>
    <row r="160" spans="2:65" s="1" customFormat="1" ht="22.5" customHeight="1">
      <c r="B160" s="173"/>
      <c r="C160" s="213" t="s">
        <v>264</v>
      </c>
      <c r="D160" s="213" t="s">
        <v>146</v>
      </c>
      <c r="E160" s="214" t="s">
        <v>491</v>
      </c>
      <c r="F160" s="215" t="s">
        <v>492</v>
      </c>
      <c r="G160" s="216" t="s">
        <v>349</v>
      </c>
      <c r="H160" s="217">
        <v>2</v>
      </c>
      <c r="I160" s="218"/>
      <c r="J160" s="219">
        <f>ROUND(I160*H160,2)</f>
        <v>0</v>
      </c>
      <c r="K160" s="215" t="s">
        <v>134</v>
      </c>
      <c r="L160" s="220"/>
      <c r="M160" s="221" t="s">
        <v>5</v>
      </c>
      <c r="N160" s="222" t="s">
        <v>40</v>
      </c>
      <c r="O160" s="41"/>
      <c r="P160" s="183">
        <f>O160*H160</f>
        <v>0</v>
      </c>
      <c r="Q160" s="183">
        <v>0.0061</v>
      </c>
      <c r="R160" s="183">
        <f>Q160*H160</f>
        <v>0.0122</v>
      </c>
      <c r="S160" s="183">
        <v>0</v>
      </c>
      <c r="T160" s="184">
        <f>S160*H160</f>
        <v>0</v>
      </c>
      <c r="AR160" s="23" t="s">
        <v>150</v>
      </c>
      <c r="AT160" s="23" t="s">
        <v>146</v>
      </c>
      <c r="AU160" s="23" t="s">
        <v>78</v>
      </c>
      <c r="AY160" s="23" t="s">
        <v>127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23" t="s">
        <v>74</v>
      </c>
      <c r="BK160" s="185">
        <f>ROUND(I160*H160,2)</f>
        <v>0</v>
      </c>
      <c r="BL160" s="23" t="s">
        <v>84</v>
      </c>
      <c r="BM160" s="23" t="s">
        <v>849</v>
      </c>
    </row>
    <row r="161" spans="2:65" s="1" customFormat="1" ht="22.5" customHeight="1">
      <c r="B161" s="173"/>
      <c r="C161" s="213" t="s">
        <v>268</v>
      </c>
      <c r="D161" s="213" t="s">
        <v>146</v>
      </c>
      <c r="E161" s="214" t="s">
        <v>495</v>
      </c>
      <c r="F161" s="215" t="s">
        <v>496</v>
      </c>
      <c r="G161" s="216" t="s">
        <v>349</v>
      </c>
      <c r="H161" s="217">
        <v>2</v>
      </c>
      <c r="I161" s="218"/>
      <c r="J161" s="219">
        <f>ROUND(I161*H161,2)</f>
        <v>0</v>
      </c>
      <c r="K161" s="215" t="s">
        <v>134</v>
      </c>
      <c r="L161" s="220"/>
      <c r="M161" s="221" t="s">
        <v>5</v>
      </c>
      <c r="N161" s="222" t="s">
        <v>40</v>
      </c>
      <c r="O161" s="41"/>
      <c r="P161" s="183">
        <f>O161*H161</f>
        <v>0</v>
      </c>
      <c r="Q161" s="183">
        <v>0.003</v>
      </c>
      <c r="R161" s="183">
        <f>Q161*H161</f>
        <v>0.006</v>
      </c>
      <c r="S161" s="183">
        <v>0</v>
      </c>
      <c r="T161" s="184">
        <f>S161*H161</f>
        <v>0</v>
      </c>
      <c r="AR161" s="23" t="s">
        <v>150</v>
      </c>
      <c r="AT161" s="23" t="s">
        <v>146</v>
      </c>
      <c r="AU161" s="23" t="s">
        <v>78</v>
      </c>
      <c r="AY161" s="23" t="s">
        <v>127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74</v>
      </c>
      <c r="BK161" s="185">
        <f>ROUND(I161*H161,2)</f>
        <v>0</v>
      </c>
      <c r="BL161" s="23" t="s">
        <v>84</v>
      </c>
      <c r="BM161" s="23" t="s">
        <v>850</v>
      </c>
    </row>
    <row r="162" spans="2:65" s="1" customFormat="1" ht="22.5" customHeight="1">
      <c r="B162" s="173"/>
      <c r="C162" s="213" t="s">
        <v>271</v>
      </c>
      <c r="D162" s="213" t="s">
        <v>146</v>
      </c>
      <c r="E162" s="214" t="s">
        <v>499</v>
      </c>
      <c r="F162" s="215" t="s">
        <v>500</v>
      </c>
      <c r="G162" s="216" t="s">
        <v>349</v>
      </c>
      <c r="H162" s="217">
        <v>2</v>
      </c>
      <c r="I162" s="218"/>
      <c r="J162" s="219">
        <f>ROUND(I162*H162,2)</f>
        <v>0</v>
      </c>
      <c r="K162" s="215" t="s">
        <v>134</v>
      </c>
      <c r="L162" s="220"/>
      <c r="M162" s="221" t="s">
        <v>5</v>
      </c>
      <c r="N162" s="222" t="s">
        <v>40</v>
      </c>
      <c r="O162" s="41"/>
      <c r="P162" s="183">
        <f>O162*H162</f>
        <v>0</v>
      </c>
      <c r="Q162" s="183">
        <v>0.0001</v>
      </c>
      <c r="R162" s="183">
        <f>Q162*H162</f>
        <v>0.0002</v>
      </c>
      <c r="S162" s="183">
        <v>0</v>
      </c>
      <c r="T162" s="184">
        <f>S162*H162</f>
        <v>0</v>
      </c>
      <c r="AR162" s="23" t="s">
        <v>150</v>
      </c>
      <c r="AT162" s="23" t="s">
        <v>146</v>
      </c>
      <c r="AU162" s="23" t="s">
        <v>78</v>
      </c>
      <c r="AY162" s="23" t="s">
        <v>127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23" t="s">
        <v>74</v>
      </c>
      <c r="BK162" s="185">
        <f>ROUND(I162*H162,2)</f>
        <v>0</v>
      </c>
      <c r="BL162" s="23" t="s">
        <v>84</v>
      </c>
      <c r="BM162" s="23" t="s">
        <v>851</v>
      </c>
    </row>
    <row r="163" spans="2:65" s="1" customFormat="1" ht="22.5" customHeight="1">
      <c r="B163" s="173"/>
      <c r="C163" s="213" t="s">
        <v>274</v>
      </c>
      <c r="D163" s="213" t="s">
        <v>146</v>
      </c>
      <c r="E163" s="214" t="s">
        <v>503</v>
      </c>
      <c r="F163" s="215" t="s">
        <v>504</v>
      </c>
      <c r="G163" s="216" t="s">
        <v>349</v>
      </c>
      <c r="H163" s="217">
        <v>4</v>
      </c>
      <c r="I163" s="218"/>
      <c r="J163" s="219">
        <f>ROUND(I163*H163,2)</f>
        <v>0</v>
      </c>
      <c r="K163" s="215" t="s">
        <v>134</v>
      </c>
      <c r="L163" s="220"/>
      <c r="M163" s="221" t="s">
        <v>5</v>
      </c>
      <c r="N163" s="222" t="s">
        <v>40</v>
      </c>
      <c r="O163" s="41"/>
      <c r="P163" s="183">
        <f>O163*H163</f>
        <v>0</v>
      </c>
      <c r="Q163" s="183">
        <v>0.00035</v>
      </c>
      <c r="R163" s="183">
        <f>Q163*H163</f>
        <v>0.0014</v>
      </c>
      <c r="S163" s="183">
        <v>0</v>
      </c>
      <c r="T163" s="184">
        <f>S163*H163</f>
        <v>0</v>
      </c>
      <c r="AR163" s="23" t="s">
        <v>150</v>
      </c>
      <c r="AT163" s="23" t="s">
        <v>146</v>
      </c>
      <c r="AU163" s="23" t="s">
        <v>78</v>
      </c>
      <c r="AY163" s="23" t="s">
        <v>127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23" t="s">
        <v>74</v>
      </c>
      <c r="BK163" s="185">
        <f>ROUND(I163*H163,2)</f>
        <v>0</v>
      </c>
      <c r="BL163" s="23" t="s">
        <v>84</v>
      </c>
      <c r="BM163" s="23" t="s">
        <v>852</v>
      </c>
    </row>
    <row r="164" spans="2:65" s="1" customFormat="1" ht="31.5" customHeight="1">
      <c r="B164" s="173"/>
      <c r="C164" s="174" t="s">
        <v>282</v>
      </c>
      <c r="D164" s="174" t="s">
        <v>130</v>
      </c>
      <c r="E164" s="175" t="s">
        <v>853</v>
      </c>
      <c r="F164" s="176" t="s">
        <v>854</v>
      </c>
      <c r="G164" s="177" t="s">
        <v>190</v>
      </c>
      <c r="H164" s="178">
        <v>41</v>
      </c>
      <c r="I164" s="179"/>
      <c r="J164" s="180">
        <f>ROUND(I164*H164,2)</f>
        <v>0</v>
      </c>
      <c r="K164" s="176" t="s">
        <v>134</v>
      </c>
      <c r="L164" s="40"/>
      <c r="M164" s="181" t="s">
        <v>5</v>
      </c>
      <c r="N164" s="182" t="s">
        <v>40</v>
      </c>
      <c r="O164" s="41"/>
      <c r="P164" s="183">
        <f>O164*H164</f>
        <v>0</v>
      </c>
      <c r="Q164" s="183">
        <v>0.00011</v>
      </c>
      <c r="R164" s="183">
        <f>Q164*H164</f>
        <v>0.00451</v>
      </c>
      <c r="S164" s="183">
        <v>0</v>
      </c>
      <c r="T164" s="184">
        <f>S164*H164</f>
        <v>0</v>
      </c>
      <c r="AR164" s="23" t="s">
        <v>84</v>
      </c>
      <c r="AT164" s="23" t="s">
        <v>130</v>
      </c>
      <c r="AU164" s="23" t="s">
        <v>78</v>
      </c>
      <c r="AY164" s="23" t="s">
        <v>127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3" t="s">
        <v>74</v>
      </c>
      <c r="BK164" s="185">
        <f>ROUND(I164*H164,2)</f>
        <v>0</v>
      </c>
      <c r="BL164" s="23" t="s">
        <v>84</v>
      </c>
      <c r="BM164" s="23" t="s">
        <v>855</v>
      </c>
    </row>
    <row r="165" spans="2:51" s="11" customFormat="1" ht="13.5">
      <c r="B165" s="186"/>
      <c r="D165" s="187" t="s">
        <v>136</v>
      </c>
      <c r="E165" s="188" t="s">
        <v>5</v>
      </c>
      <c r="F165" s="189" t="s">
        <v>345</v>
      </c>
      <c r="H165" s="190" t="s">
        <v>5</v>
      </c>
      <c r="I165" s="191"/>
      <c r="L165" s="186"/>
      <c r="M165" s="192"/>
      <c r="N165" s="193"/>
      <c r="O165" s="193"/>
      <c r="P165" s="193"/>
      <c r="Q165" s="193"/>
      <c r="R165" s="193"/>
      <c r="S165" s="193"/>
      <c r="T165" s="194"/>
      <c r="AT165" s="190" t="s">
        <v>136</v>
      </c>
      <c r="AU165" s="190" t="s">
        <v>78</v>
      </c>
      <c r="AV165" s="11" t="s">
        <v>74</v>
      </c>
      <c r="AW165" s="11" t="s">
        <v>33</v>
      </c>
      <c r="AX165" s="11" t="s">
        <v>69</v>
      </c>
      <c r="AY165" s="190" t="s">
        <v>127</v>
      </c>
    </row>
    <row r="166" spans="2:51" s="11" customFormat="1" ht="13.5">
      <c r="B166" s="186"/>
      <c r="D166" s="187" t="s">
        <v>136</v>
      </c>
      <c r="E166" s="188" t="s">
        <v>5</v>
      </c>
      <c r="F166" s="189" t="s">
        <v>856</v>
      </c>
      <c r="H166" s="190" t="s">
        <v>5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0" t="s">
        <v>136</v>
      </c>
      <c r="AU166" s="190" t="s">
        <v>78</v>
      </c>
      <c r="AV166" s="11" t="s">
        <v>74</v>
      </c>
      <c r="AW166" s="11" t="s">
        <v>33</v>
      </c>
      <c r="AX166" s="11" t="s">
        <v>69</v>
      </c>
      <c r="AY166" s="190" t="s">
        <v>127</v>
      </c>
    </row>
    <row r="167" spans="2:51" s="12" customFormat="1" ht="13.5">
      <c r="B167" s="195"/>
      <c r="D167" s="187" t="s">
        <v>136</v>
      </c>
      <c r="E167" s="196" t="s">
        <v>5</v>
      </c>
      <c r="F167" s="197" t="s">
        <v>857</v>
      </c>
      <c r="H167" s="198">
        <v>41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136</v>
      </c>
      <c r="AU167" s="196" t="s">
        <v>78</v>
      </c>
      <c r="AV167" s="12" t="s">
        <v>78</v>
      </c>
      <c r="AW167" s="12" t="s">
        <v>33</v>
      </c>
      <c r="AX167" s="12" t="s">
        <v>69</v>
      </c>
      <c r="AY167" s="196" t="s">
        <v>127</v>
      </c>
    </row>
    <row r="168" spans="2:51" s="13" customFormat="1" ht="13.5">
      <c r="B168" s="203"/>
      <c r="D168" s="204" t="s">
        <v>136</v>
      </c>
      <c r="E168" s="205" t="s">
        <v>5</v>
      </c>
      <c r="F168" s="206" t="s">
        <v>139</v>
      </c>
      <c r="H168" s="207">
        <v>41</v>
      </c>
      <c r="I168" s="208"/>
      <c r="L168" s="203"/>
      <c r="M168" s="209"/>
      <c r="N168" s="210"/>
      <c r="O168" s="210"/>
      <c r="P168" s="210"/>
      <c r="Q168" s="210"/>
      <c r="R168" s="210"/>
      <c r="S168" s="210"/>
      <c r="T168" s="211"/>
      <c r="AT168" s="212" t="s">
        <v>136</v>
      </c>
      <c r="AU168" s="212" t="s">
        <v>78</v>
      </c>
      <c r="AV168" s="13" t="s">
        <v>84</v>
      </c>
      <c r="AW168" s="13" t="s">
        <v>33</v>
      </c>
      <c r="AX168" s="13" t="s">
        <v>74</v>
      </c>
      <c r="AY168" s="212" t="s">
        <v>127</v>
      </c>
    </row>
    <row r="169" spans="2:65" s="1" customFormat="1" ht="31.5" customHeight="1">
      <c r="B169" s="173"/>
      <c r="C169" s="174" t="s">
        <v>287</v>
      </c>
      <c r="D169" s="174" t="s">
        <v>130</v>
      </c>
      <c r="E169" s="175" t="s">
        <v>507</v>
      </c>
      <c r="F169" s="176" t="s">
        <v>508</v>
      </c>
      <c r="G169" s="177" t="s">
        <v>190</v>
      </c>
      <c r="H169" s="178">
        <v>72</v>
      </c>
      <c r="I169" s="179"/>
      <c r="J169" s="180">
        <f>ROUND(I169*H169,2)</f>
        <v>0</v>
      </c>
      <c r="K169" s="176" t="s">
        <v>134</v>
      </c>
      <c r="L169" s="40"/>
      <c r="M169" s="181" t="s">
        <v>5</v>
      </c>
      <c r="N169" s="182" t="s">
        <v>40</v>
      </c>
      <c r="O169" s="41"/>
      <c r="P169" s="183">
        <f>O169*H169</f>
        <v>0</v>
      </c>
      <c r="Q169" s="183">
        <v>0.00021</v>
      </c>
      <c r="R169" s="183">
        <f>Q169*H169</f>
        <v>0.015120000000000001</v>
      </c>
      <c r="S169" s="183">
        <v>0</v>
      </c>
      <c r="T169" s="184">
        <f>S169*H169</f>
        <v>0</v>
      </c>
      <c r="AR169" s="23" t="s">
        <v>84</v>
      </c>
      <c r="AT169" s="23" t="s">
        <v>130</v>
      </c>
      <c r="AU169" s="23" t="s">
        <v>78</v>
      </c>
      <c r="AY169" s="23" t="s">
        <v>127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74</v>
      </c>
      <c r="BK169" s="185">
        <f>ROUND(I169*H169,2)</f>
        <v>0</v>
      </c>
      <c r="BL169" s="23" t="s">
        <v>84</v>
      </c>
      <c r="BM169" s="23" t="s">
        <v>858</v>
      </c>
    </row>
    <row r="170" spans="2:51" s="11" customFormat="1" ht="13.5">
      <c r="B170" s="186"/>
      <c r="D170" s="187" t="s">
        <v>136</v>
      </c>
      <c r="E170" s="188" t="s">
        <v>5</v>
      </c>
      <c r="F170" s="189" t="s">
        <v>345</v>
      </c>
      <c r="H170" s="190" t="s">
        <v>5</v>
      </c>
      <c r="I170" s="191"/>
      <c r="L170" s="186"/>
      <c r="M170" s="192"/>
      <c r="N170" s="193"/>
      <c r="O170" s="193"/>
      <c r="P170" s="193"/>
      <c r="Q170" s="193"/>
      <c r="R170" s="193"/>
      <c r="S170" s="193"/>
      <c r="T170" s="194"/>
      <c r="AT170" s="190" t="s">
        <v>136</v>
      </c>
      <c r="AU170" s="190" t="s">
        <v>78</v>
      </c>
      <c r="AV170" s="11" t="s">
        <v>74</v>
      </c>
      <c r="AW170" s="11" t="s">
        <v>33</v>
      </c>
      <c r="AX170" s="11" t="s">
        <v>69</v>
      </c>
      <c r="AY170" s="190" t="s">
        <v>127</v>
      </c>
    </row>
    <row r="171" spans="2:51" s="11" customFormat="1" ht="13.5">
      <c r="B171" s="186"/>
      <c r="D171" s="187" t="s">
        <v>136</v>
      </c>
      <c r="E171" s="188" t="s">
        <v>5</v>
      </c>
      <c r="F171" s="189" t="s">
        <v>859</v>
      </c>
      <c r="H171" s="190" t="s">
        <v>5</v>
      </c>
      <c r="I171" s="191"/>
      <c r="L171" s="186"/>
      <c r="M171" s="192"/>
      <c r="N171" s="193"/>
      <c r="O171" s="193"/>
      <c r="P171" s="193"/>
      <c r="Q171" s="193"/>
      <c r="R171" s="193"/>
      <c r="S171" s="193"/>
      <c r="T171" s="194"/>
      <c r="AT171" s="190" t="s">
        <v>136</v>
      </c>
      <c r="AU171" s="190" t="s">
        <v>78</v>
      </c>
      <c r="AV171" s="11" t="s">
        <v>74</v>
      </c>
      <c r="AW171" s="11" t="s">
        <v>33</v>
      </c>
      <c r="AX171" s="11" t="s">
        <v>69</v>
      </c>
      <c r="AY171" s="190" t="s">
        <v>127</v>
      </c>
    </row>
    <row r="172" spans="2:51" s="12" customFormat="1" ht="13.5">
      <c r="B172" s="195"/>
      <c r="D172" s="187" t="s">
        <v>136</v>
      </c>
      <c r="E172" s="196" t="s">
        <v>5</v>
      </c>
      <c r="F172" s="197" t="s">
        <v>860</v>
      </c>
      <c r="H172" s="198">
        <v>72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136</v>
      </c>
      <c r="AU172" s="196" t="s">
        <v>78</v>
      </c>
      <c r="AV172" s="12" t="s">
        <v>78</v>
      </c>
      <c r="AW172" s="12" t="s">
        <v>33</v>
      </c>
      <c r="AX172" s="12" t="s">
        <v>69</v>
      </c>
      <c r="AY172" s="196" t="s">
        <v>127</v>
      </c>
    </row>
    <row r="173" spans="2:51" s="13" customFormat="1" ht="13.5">
      <c r="B173" s="203"/>
      <c r="D173" s="204" t="s">
        <v>136</v>
      </c>
      <c r="E173" s="205" t="s">
        <v>5</v>
      </c>
      <c r="F173" s="206" t="s">
        <v>139</v>
      </c>
      <c r="H173" s="207">
        <v>72</v>
      </c>
      <c r="I173" s="208"/>
      <c r="L173" s="203"/>
      <c r="M173" s="209"/>
      <c r="N173" s="210"/>
      <c r="O173" s="210"/>
      <c r="P173" s="210"/>
      <c r="Q173" s="210"/>
      <c r="R173" s="210"/>
      <c r="S173" s="210"/>
      <c r="T173" s="211"/>
      <c r="AT173" s="212" t="s">
        <v>136</v>
      </c>
      <c r="AU173" s="212" t="s">
        <v>78</v>
      </c>
      <c r="AV173" s="13" t="s">
        <v>84</v>
      </c>
      <c r="AW173" s="13" t="s">
        <v>33</v>
      </c>
      <c r="AX173" s="13" t="s">
        <v>74</v>
      </c>
      <c r="AY173" s="212" t="s">
        <v>127</v>
      </c>
    </row>
    <row r="174" spans="2:65" s="1" customFormat="1" ht="31.5" customHeight="1">
      <c r="B174" s="173"/>
      <c r="C174" s="174" t="s">
        <v>292</v>
      </c>
      <c r="D174" s="174" t="s">
        <v>130</v>
      </c>
      <c r="E174" s="175" t="s">
        <v>861</v>
      </c>
      <c r="F174" s="176" t="s">
        <v>862</v>
      </c>
      <c r="G174" s="177" t="s">
        <v>190</v>
      </c>
      <c r="H174" s="178">
        <v>45</v>
      </c>
      <c r="I174" s="179"/>
      <c r="J174" s="180">
        <f>ROUND(I174*H174,2)</f>
        <v>0</v>
      </c>
      <c r="K174" s="176" t="s">
        <v>134</v>
      </c>
      <c r="L174" s="40"/>
      <c r="M174" s="181" t="s">
        <v>5</v>
      </c>
      <c r="N174" s="182" t="s">
        <v>40</v>
      </c>
      <c r="O174" s="41"/>
      <c r="P174" s="183">
        <f>O174*H174</f>
        <v>0</v>
      </c>
      <c r="Q174" s="183">
        <v>0.00011</v>
      </c>
      <c r="R174" s="183">
        <f>Q174*H174</f>
        <v>0.00495</v>
      </c>
      <c r="S174" s="183">
        <v>0</v>
      </c>
      <c r="T174" s="184">
        <f>S174*H174</f>
        <v>0</v>
      </c>
      <c r="AR174" s="23" t="s">
        <v>84</v>
      </c>
      <c r="AT174" s="23" t="s">
        <v>130</v>
      </c>
      <c r="AU174" s="23" t="s">
        <v>78</v>
      </c>
      <c r="AY174" s="23" t="s">
        <v>127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23" t="s">
        <v>74</v>
      </c>
      <c r="BK174" s="185">
        <f>ROUND(I174*H174,2)</f>
        <v>0</v>
      </c>
      <c r="BL174" s="23" t="s">
        <v>84</v>
      </c>
      <c r="BM174" s="23" t="s">
        <v>863</v>
      </c>
    </row>
    <row r="175" spans="2:51" s="11" customFormat="1" ht="13.5">
      <c r="B175" s="186"/>
      <c r="D175" s="187" t="s">
        <v>136</v>
      </c>
      <c r="E175" s="188" t="s">
        <v>5</v>
      </c>
      <c r="F175" s="189" t="s">
        <v>345</v>
      </c>
      <c r="H175" s="190" t="s">
        <v>5</v>
      </c>
      <c r="I175" s="191"/>
      <c r="L175" s="186"/>
      <c r="M175" s="192"/>
      <c r="N175" s="193"/>
      <c r="O175" s="193"/>
      <c r="P175" s="193"/>
      <c r="Q175" s="193"/>
      <c r="R175" s="193"/>
      <c r="S175" s="193"/>
      <c r="T175" s="194"/>
      <c r="AT175" s="190" t="s">
        <v>136</v>
      </c>
      <c r="AU175" s="190" t="s">
        <v>78</v>
      </c>
      <c r="AV175" s="11" t="s">
        <v>74</v>
      </c>
      <c r="AW175" s="11" t="s">
        <v>33</v>
      </c>
      <c r="AX175" s="11" t="s">
        <v>69</v>
      </c>
      <c r="AY175" s="190" t="s">
        <v>127</v>
      </c>
    </row>
    <row r="176" spans="2:51" s="11" customFormat="1" ht="13.5">
      <c r="B176" s="186"/>
      <c r="D176" s="187" t="s">
        <v>136</v>
      </c>
      <c r="E176" s="188" t="s">
        <v>5</v>
      </c>
      <c r="F176" s="189" t="s">
        <v>864</v>
      </c>
      <c r="H176" s="190" t="s">
        <v>5</v>
      </c>
      <c r="I176" s="191"/>
      <c r="L176" s="186"/>
      <c r="M176" s="192"/>
      <c r="N176" s="193"/>
      <c r="O176" s="193"/>
      <c r="P176" s="193"/>
      <c r="Q176" s="193"/>
      <c r="R176" s="193"/>
      <c r="S176" s="193"/>
      <c r="T176" s="194"/>
      <c r="AT176" s="190" t="s">
        <v>136</v>
      </c>
      <c r="AU176" s="190" t="s">
        <v>78</v>
      </c>
      <c r="AV176" s="11" t="s">
        <v>74</v>
      </c>
      <c r="AW176" s="11" t="s">
        <v>33</v>
      </c>
      <c r="AX176" s="11" t="s">
        <v>69</v>
      </c>
      <c r="AY176" s="190" t="s">
        <v>127</v>
      </c>
    </row>
    <row r="177" spans="2:51" s="12" customFormat="1" ht="13.5">
      <c r="B177" s="195"/>
      <c r="D177" s="187" t="s">
        <v>136</v>
      </c>
      <c r="E177" s="196" t="s">
        <v>5</v>
      </c>
      <c r="F177" s="197" t="s">
        <v>865</v>
      </c>
      <c r="H177" s="198">
        <v>45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136</v>
      </c>
      <c r="AU177" s="196" t="s">
        <v>78</v>
      </c>
      <c r="AV177" s="12" t="s">
        <v>78</v>
      </c>
      <c r="AW177" s="12" t="s">
        <v>33</v>
      </c>
      <c r="AX177" s="12" t="s">
        <v>69</v>
      </c>
      <c r="AY177" s="196" t="s">
        <v>127</v>
      </c>
    </row>
    <row r="178" spans="2:51" s="13" customFormat="1" ht="13.5">
      <c r="B178" s="203"/>
      <c r="D178" s="204" t="s">
        <v>136</v>
      </c>
      <c r="E178" s="205" t="s">
        <v>5</v>
      </c>
      <c r="F178" s="206" t="s">
        <v>139</v>
      </c>
      <c r="H178" s="207">
        <v>45</v>
      </c>
      <c r="I178" s="208"/>
      <c r="L178" s="203"/>
      <c r="M178" s="209"/>
      <c r="N178" s="210"/>
      <c r="O178" s="210"/>
      <c r="P178" s="210"/>
      <c r="Q178" s="210"/>
      <c r="R178" s="210"/>
      <c r="S178" s="210"/>
      <c r="T178" s="211"/>
      <c r="AT178" s="212" t="s">
        <v>136</v>
      </c>
      <c r="AU178" s="212" t="s">
        <v>78</v>
      </c>
      <c r="AV178" s="13" t="s">
        <v>84</v>
      </c>
      <c r="AW178" s="13" t="s">
        <v>33</v>
      </c>
      <c r="AX178" s="13" t="s">
        <v>74</v>
      </c>
      <c r="AY178" s="212" t="s">
        <v>127</v>
      </c>
    </row>
    <row r="179" spans="2:65" s="1" customFormat="1" ht="31.5" customHeight="1">
      <c r="B179" s="173"/>
      <c r="C179" s="174" t="s">
        <v>297</v>
      </c>
      <c r="D179" s="174" t="s">
        <v>130</v>
      </c>
      <c r="E179" s="175" t="s">
        <v>513</v>
      </c>
      <c r="F179" s="176" t="s">
        <v>514</v>
      </c>
      <c r="G179" s="177" t="s">
        <v>165</v>
      </c>
      <c r="H179" s="178">
        <v>10</v>
      </c>
      <c r="I179" s="179"/>
      <c r="J179" s="180">
        <f>ROUND(I179*H179,2)</f>
        <v>0</v>
      </c>
      <c r="K179" s="176" t="s">
        <v>134</v>
      </c>
      <c r="L179" s="40"/>
      <c r="M179" s="181" t="s">
        <v>5</v>
      </c>
      <c r="N179" s="182" t="s">
        <v>40</v>
      </c>
      <c r="O179" s="41"/>
      <c r="P179" s="183">
        <f>O179*H179</f>
        <v>0</v>
      </c>
      <c r="Q179" s="183">
        <v>0.00085</v>
      </c>
      <c r="R179" s="183">
        <f>Q179*H179</f>
        <v>0.008499999999999999</v>
      </c>
      <c r="S179" s="183">
        <v>0</v>
      </c>
      <c r="T179" s="184">
        <f>S179*H179</f>
        <v>0</v>
      </c>
      <c r="AR179" s="23" t="s">
        <v>84</v>
      </c>
      <c r="AT179" s="23" t="s">
        <v>130</v>
      </c>
      <c r="AU179" s="23" t="s">
        <v>78</v>
      </c>
      <c r="AY179" s="23" t="s">
        <v>127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23" t="s">
        <v>74</v>
      </c>
      <c r="BK179" s="185">
        <f>ROUND(I179*H179,2)</f>
        <v>0</v>
      </c>
      <c r="BL179" s="23" t="s">
        <v>84</v>
      </c>
      <c r="BM179" s="23" t="s">
        <v>866</v>
      </c>
    </row>
    <row r="180" spans="2:51" s="11" customFormat="1" ht="13.5">
      <c r="B180" s="186"/>
      <c r="D180" s="187" t="s">
        <v>136</v>
      </c>
      <c r="E180" s="188" t="s">
        <v>5</v>
      </c>
      <c r="F180" s="189" t="s">
        <v>516</v>
      </c>
      <c r="H180" s="190" t="s">
        <v>5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90" t="s">
        <v>136</v>
      </c>
      <c r="AU180" s="190" t="s">
        <v>78</v>
      </c>
      <c r="AV180" s="11" t="s">
        <v>74</v>
      </c>
      <c r="AW180" s="11" t="s">
        <v>33</v>
      </c>
      <c r="AX180" s="11" t="s">
        <v>69</v>
      </c>
      <c r="AY180" s="190" t="s">
        <v>127</v>
      </c>
    </row>
    <row r="181" spans="2:51" s="11" customFormat="1" ht="13.5">
      <c r="B181" s="186"/>
      <c r="D181" s="187" t="s">
        <v>136</v>
      </c>
      <c r="E181" s="188" t="s">
        <v>5</v>
      </c>
      <c r="F181" s="189" t="s">
        <v>867</v>
      </c>
      <c r="H181" s="190" t="s">
        <v>5</v>
      </c>
      <c r="I181" s="191"/>
      <c r="L181" s="186"/>
      <c r="M181" s="192"/>
      <c r="N181" s="193"/>
      <c r="O181" s="193"/>
      <c r="P181" s="193"/>
      <c r="Q181" s="193"/>
      <c r="R181" s="193"/>
      <c r="S181" s="193"/>
      <c r="T181" s="194"/>
      <c r="AT181" s="190" t="s">
        <v>136</v>
      </c>
      <c r="AU181" s="190" t="s">
        <v>78</v>
      </c>
      <c r="AV181" s="11" t="s">
        <v>74</v>
      </c>
      <c r="AW181" s="11" t="s">
        <v>33</v>
      </c>
      <c r="AX181" s="11" t="s">
        <v>69</v>
      </c>
      <c r="AY181" s="190" t="s">
        <v>127</v>
      </c>
    </row>
    <row r="182" spans="2:51" s="12" customFormat="1" ht="13.5">
      <c r="B182" s="195"/>
      <c r="D182" s="187" t="s">
        <v>136</v>
      </c>
      <c r="E182" s="196" t="s">
        <v>5</v>
      </c>
      <c r="F182" s="197" t="s">
        <v>868</v>
      </c>
      <c r="H182" s="198">
        <v>10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136</v>
      </c>
      <c r="AU182" s="196" t="s">
        <v>78</v>
      </c>
      <c r="AV182" s="12" t="s">
        <v>78</v>
      </c>
      <c r="AW182" s="12" t="s">
        <v>33</v>
      </c>
      <c r="AX182" s="12" t="s">
        <v>69</v>
      </c>
      <c r="AY182" s="196" t="s">
        <v>127</v>
      </c>
    </row>
    <row r="183" spans="2:51" s="13" customFormat="1" ht="13.5">
      <c r="B183" s="203"/>
      <c r="D183" s="204" t="s">
        <v>136</v>
      </c>
      <c r="E183" s="205" t="s">
        <v>5</v>
      </c>
      <c r="F183" s="206" t="s">
        <v>139</v>
      </c>
      <c r="H183" s="207">
        <v>10</v>
      </c>
      <c r="I183" s="208"/>
      <c r="L183" s="203"/>
      <c r="M183" s="209"/>
      <c r="N183" s="210"/>
      <c r="O183" s="210"/>
      <c r="P183" s="210"/>
      <c r="Q183" s="210"/>
      <c r="R183" s="210"/>
      <c r="S183" s="210"/>
      <c r="T183" s="211"/>
      <c r="AT183" s="212" t="s">
        <v>136</v>
      </c>
      <c r="AU183" s="212" t="s">
        <v>78</v>
      </c>
      <c r="AV183" s="13" t="s">
        <v>84</v>
      </c>
      <c r="AW183" s="13" t="s">
        <v>33</v>
      </c>
      <c r="AX183" s="13" t="s">
        <v>74</v>
      </c>
      <c r="AY183" s="212" t="s">
        <v>127</v>
      </c>
    </row>
    <row r="184" spans="2:65" s="1" customFormat="1" ht="31.5" customHeight="1">
      <c r="B184" s="173"/>
      <c r="C184" s="174" t="s">
        <v>301</v>
      </c>
      <c r="D184" s="174" t="s">
        <v>130</v>
      </c>
      <c r="E184" s="175" t="s">
        <v>522</v>
      </c>
      <c r="F184" s="176" t="s">
        <v>523</v>
      </c>
      <c r="G184" s="177" t="s">
        <v>190</v>
      </c>
      <c r="H184" s="178">
        <v>113</v>
      </c>
      <c r="I184" s="179"/>
      <c r="J184" s="180">
        <f>ROUND(I184*H184,2)</f>
        <v>0</v>
      </c>
      <c r="K184" s="176" t="s">
        <v>134</v>
      </c>
      <c r="L184" s="40"/>
      <c r="M184" s="181" t="s">
        <v>5</v>
      </c>
      <c r="N184" s="182" t="s">
        <v>40</v>
      </c>
      <c r="O184" s="41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AR184" s="23" t="s">
        <v>84</v>
      </c>
      <c r="AT184" s="23" t="s">
        <v>130</v>
      </c>
      <c r="AU184" s="23" t="s">
        <v>78</v>
      </c>
      <c r="AY184" s="23" t="s">
        <v>127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74</v>
      </c>
      <c r="BK184" s="185">
        <f>ROUND(I184*H184,2)</f>
        <v>0</v>
      </c>
      <c r="BL184" s="23" t="s">
        <v>84</v>
      </c>
      <c r="BM184" s="23" t="s">
        <v>869</v>
      </c>
    </row>
    <row r="185" spans="2:65" s="1" customFormat="1" ht="31.5" customHeight="1">
      <c r="B185" s="173"/>
      <c r="C185" s="174" t="s">
        <v>305</v>
      </c>
      <c r="D185" s="174" t="s">
        <v>130</v>
      </c>
      <c r="E185" s="175" t="s">
        <v>526</v>
      </c>
      <c r="F185" s="176" t="s">
        <v>527</v>
      </c>
      <c r="G185" s="177" t="s">
        <v>165</v>
      </c>
      <c r="H185" s="178">
        <v>10</v>
      </c>
      <c r="I185" s="179"/>
      <c r="J185" s="180">
        <f>ROUND(I185*H185,2)</f>
        <v>0</v>
      </c>
      <c r="K185" s="176" t="s">
        <v>134</v>
      </c>
      <c r="L185" s="40"/>
      <c r="M185" s="181" t="s">
        <v>5</v>
      </c>
      <c r="N185" s="182" t="s">
        <v>40</v>
      </c>
      <c r="O185" s="41"/>
      <c r="P185" s="183">
        <f>O185*H185</f>
        <v>0</v>
      </c>
      <c r="Q185" s="183">
        <v>1E-05</v>
      </c>
      <c r="R185" s="183">
        <f>Q185*H185</f>
        <v>0.0001</v>
      </c>
      <c r="S185" s="183">
        <v>0</v>
      </c>
      <c r="T185" s="184">
        <f>S185*H185</f>
        <v>0</v>
      </c>
      <c r="AR185" s="23" t="s">
        <v>84</v>
      </c>
      <c r="AT185" s="23" t="s">
        <v>130</v>
      </c>
      <c r="AU185" s="23" t="s">
        <v>78</v>
      </c>
      <c r="AY185" s="23" t="s">
        <v>127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23" t="s">
        <v>74</v>
      </c>
      <c r="BK185" s="185">
        <f>ROUND(I185*H185,2)</f>
        <v>0</v>
      </c>
      <c r="BL185" s="23" t="s">
        <v>84</v>
      </c>
      <c r="BM185" s="23" t="s">
        <v>870</v>
      </c>
    </row>
    <row r="186" spans="2:65" s="1" customFormat="1" ht="22.5" customHeight="1">
      <c r="B186" s="173"/>
      <c r="C186" s="174" t="s">
        <v>311</v>
      </c>
      <c r="D186" s="174" t="s">
        <v>130</v>
      </c>
      <c r="E186" s="175" t="s">
        <v>871</v>
      </c>
      <c r="F186" s="176" t="s">
        <v>872</v>
      </c>
      <c r="G186" s="177" t="s">
        <v>349</v>
      </c>
      <c r="H186" s="178">
        <v>2</v>
      </c>
      <c r="I186" s="179"/>
      <c r="J186" s="180">
        <f>ROUND(I186*H186,2)</f>
        <v>0</v>
      </c>
      <c r="K186" s="176" t="s">
        <v>134</v>
      </c>
      <c r="L186" s="40"/>
      <c r="M186" s="181" t="s">
        <v>5</v>
      </c>
      <c r="N186" s="182" t="s">
        <v>40</v>
      </c>
      <c r="O186" s="41"/>
      <c r="P186" s="183">
        <f>O186*H186</f>
        <v>0</v>
      </c>
      <c r="Q186" s="183">
        <v>0.07287</v>
      </c>
      <c r="R186" s="183">
        <f>Q186*H186</f>
        <v>0.14574</v>
      </c>
      <c r="S186" s="183">
        <v>0</v>
      </c>
      <c r="T186" s="184">
        <f>S186*H186</f>
        <v>0</v>
      </c>
      <c r="AR186" s="23" t="s">
        <v>84</v>
      </c>
      <c r="AT186" s="23" t="s">
        <v>130</v>
      </c>
      <c r="AU186" s="23" t="s">
        <v>78</v>
      </c>
      <c r="AY186" s="23" t="s">
        <v>127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23" t="s">
        <v>74</v>
      </c>
      <c r="BK186" s="185">
        <f>ROUND(I186*H186,2)</f>
        <v>0</v>
      </c>
      <c r="BL186" s="23" t="s">
        <v>84</v>
      </c>
      <c r="BM186" s="23" t="s">
        <v>873</v>
      </c>
    </row>
    <row r="187" spans="2:51" s="11" customFormat="1" ht="13.5">
      <c r="B187" s="186"/>
      <c r="D187" s="187" t="s">
        <v>136</v>
      </c>
      <c r="E187" s="188" t="s">
        <v>5</v>
      </c>
      <c r="F187" s="189" t="s">
        <v>345</v>
      </c>
      <c r="H187" s="190" t="s">
        <v>5</v>
      </c>
      <c r="I187" s="191"/>
      <c r="L187" s="186"/>
      <c r="M187" s="192"/>
      <c r="N187" s="193"/>
      <c r="O187" s="193"/>
      <c r="P187" s="193"/>
      <c r="Q187" s="193"/>
      <c r="R187" s="193"/>
      <c r="S187" s="193"/>
      <c r="T187" s="194"/>
      <c r="AT187" s="190" t="s">
        <v>136</v>
      </c>
      <c r="AU187" s="190" t="s">
        <v>78</v>
      </c>
      <c r="AV187" s="11" t="s">
        <v>74</v>
      </c>
      <c r="AW187" s="11" t="s">
        <v>33</v>
      </c>
      <c r="AX187" s="11" t="s">
        <v>69</v>
      </c>
      <c r="AY187" s="190" t="s">
        <v>127</v>
      </c>
    </row>
    <row r="188" spans="2:51" s="12" customFormat="1" ht="13.5">
      <c r="B188" s="195"/>
      <c r="D188" s="187" t="s">
        <v>136</v>
      </c>
      <c r="E188" s="196" t="s">
        <v>5</v>
      </c>
      <c r="F188" s="197" t="s">
        <v>78</v>
      </c>
      <c r="H188" s="198">
        <v>2</v>
      </c>
      <c r="I188" s="199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6" t="s">
        <v>136</v>
      </c>
      <c r="AU188" s="196" t="s">
        <v>78</v>
      </c>
      <c r="AV188" s="12" t="s">
        <v>78</v>
      </c>
      <c r="AW188" s="12" t="s">
        <v>33</v>
      </c>
      <c r="AX188" s="12" t="s">
        <v>69</v>
      </c>
      <c r="AY188" s="196" t="s">
        <v>127</v>
      </c>
    </row>
    <row r="189" spans="2:51" s="13" customFormat="1" ht="13.5">
      <c r="B189" s="203"/>
      <c r="D189" s="204" t="s">
        <v>136</v>
      </c>
      <c r="E189" s="205" t="s">
        <v>5</v>
      </c>
      <c r="F189" s="206" t="s">
        <v>139</v>
      </c>
      <c r="H189" s="207">
        <v>2</v>
      </c>
      <c r="I189" s="208"/>
      <c r="L189" s="203"/>
      <c r="M189" s="209"/>
      <c r="N189" s="210"/>
      <c r="O189" s="210"/>
      <c r="P189" s="210"/>
      <c r="Q189" s="210"/>
      <c r="R189" s="210"/>
      <c r="S189" s="210"/>
      <c r="T189" s="211"/>
      <c r="AT189" s="212" t="s">
        <v>136</v>
      </c>
      <c r="AU189" s="212" t="s">
        <v>78</v>
      </c>
      <c r="AV189" s="13" t="s">
        <v>84</v>
      </c>
      <c r="AW189" s="13" t="s">
        <v>33</v>
      </c>
      <c r="AX189" s="13" t="s">
        <v>74</v>
      </c>
      <c r="AY189" s="212" t="s">
        <v>127</v>
      </c>
    </row>
    <row r="190" spans="2:65" s="1" customFormat="1" ht="22.5" customHeight="1">
      <c r="B190" s="173"/>
      <c r="C190" s="213" t="s">
        <v>315</v>
      </c>
      <c r="D190" s="213" t="s">
        <v>146</v>
      </c>
      <c r="E190" s="214" t="s">
        <v>874</v>
      </c>
      <c r="F190" s="215" t="s">
        <v>875</v>
      </c>
      <c r="G190" s="216" t="s">
        <v>349</v>
      </c>
      <c r="H190" s="217">
        <v>2</v>
      </c>
      <c r="I190" s="218"/>
      <c r="J190" s="219">
        <f>ROUND(I190*H190,2)</f>
        <v>0</v>
      </c>
      <c r="K190" s="215" t="s">
        <v>134</v>
      </c>
      <c r="L190" s="220"/>
      <c r="M190" s="221" t="s">
        <v>5</v>
      </c>
      <c r="N190" s="222" t="s">
        <v>40</v>
      </c>
      <c r="O190" s="41"/>
      <c r="P190" s="183">
        <f>O190*H190</f>
        <v>0</v>
      </c>
      <c r="Q190" s="183">
        <v>0.01</v>
      </c>
      <c r="R190" s="183">
        <f>Q190*H190</f>
        <v>0.02</v>
      </c>
      <c r="S190" s="183">
        <v>0</v>
      </c>
      <c r="T190" s="184">
        <f>S190*H190</f>
        <v>0</v>
      </c>
      <c r="AR190" s="23" t="s">
        <v>150</v>
      </c>
      <c r="AT190" s="23" t="s">
        <v>146</v>
      </c>
      <c r="AU190" s="23" t="s">
        <v>78</v>
      </c>
      <c r="AY190" s="23" t="s">
        <v>127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23" t="s">
        <v>74</v>
      </c>
      <c r="BK190" s="185">
        <f>ROUND(I190*H190,2)</f>
        <v>0</v>
      </c>
      <c r="BL190" s="23" t="s">
        <v>84</v>
      </c>
      <c r="BM190" s="23" t="s">
        <v>876</v>
      </c>
    </row>
    <row r="191" spans="2:65" s="1" customFormat="1" ht="22.5" customHeight="1">
      <c r="B191" s="173"/>
      <c r="C191" s="174" t="s">
        <v>318</v>
      </c>
      <c r="D191" s="174" t="s">
        <v>130</v>
      </c>
      <c r="E191" s="175" t="s">
        <v>877</v>
      </c>
      <c r="F191" s="176" t="s">
        <v>878</v>
      </c>
      <c r="G191" s="177" t="s">
        <v>349</v>
      </c>
      <c r="H191" s="178">
        <v>2</v>
      </c>
      <c r="I191" s="179"/>
      <c r="J191" s="180">
        <f>ROUND(I191*H191,2)</f>
        <v>0</v>
      </c>
      <c r="K191" s="176" t="s">
        <v>134</v>
      </c>
      <c r="L191" s="40"/>
      <c r="M191" s="181" t="s">
        <v>5</v>
      </c>
      <c r="N191" s="182" t="s">
        <v>40</v>
      </c>
      <c r="O191" s="41"/>
      <c r="P191" s="183">
        <f>O191*H191</f>
        <v>0</v>
      </c>
      <c r="Q191" s="183">
        <v>0</v>
      </c>
      <c r="R191" s="183">
        <f>Q191*H191</f>
        <v>0</v>
      </c>
      <c r="S191" s="183">
        <v>0.087</v>
      </c>
      <c r="T191" s="184">
        <f>S191*H191</f>
        <v>0.174</v>
      </c>
      <c r="AR191" s="23" t="s">
        <v>84</v>
      </c>
      <c r="AT191" s="23" t="s">
        <v>130</v>
      </c>
      <c r="AU191" s="23" t="s">
        <v>78</v>
      </c>
      <c r="AY191" s="23" t="s">
        <v>127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23" t="s">
        <v>74</v>
      </c>
      <c r="BK191" s="185">
        <f>ROUND(I191*H191,2)</f>
        <v>0</v>
      </c>
      <c r="BL191" s="23" t="s">
        <v>84</v>
      </c>
      <c r="BM191" s="23" t="s">
        <v>879</v>
      </c>
    </row>
    <row r="192" spans="2:65" s="1" customFormat="1" ht="44.25" customHeight="1">
      <c r="B192" s="173"/>
      <c r="C192" s="174" t="s">
        <v>322</v>
      </c>
      <c r="D192" s="174" t="s">
        <v>130</v>
      </c>
      <c r="E192" s="175" t="s">
        <v>880</v>
      </c>
      <c r="F192" s="176" t="s">
        <v>881</v>
      </c>
      <c r="G192" s="177" t="s">
        <v>349</v>
      </c>
      <c r="H192" s="178">
        <v>2</v>
      </c>
      <c r="I192" s="179"/>
      <c r="J192" s="180">
        <f>ROUND(I192*H192,2)</f>
        <v>0</v>
      </c>
      <c r="K192" s="176" t="s">
        <v>134</v>
      </c>
      <c r="L192" s="40"/>
      <c r="M192" s="181" t="s">
        <v>5</v>
      </c>
      <c r="N192" s="182" t="s">
        <v>40</v>
      </c>
      <c r="O192" s="41"/>
      <c r="P192" s="183">
        <f>O192*H192</f>
        <v>0</v>
      </c>
      <c r="Q192" s="183">
        <v>0</v>
      </c>
      <c r="R192" s="183">
        <f>Q192*H192</f>
        <v>0</v>
      </c>
      <c r="S192" s="183">
        <v>0.082</v>
      </c>
      <c r="T192" s="184">
        <f>S192*H192</f>
        <v>0.164</v>
      </c>
      <c r="AR192" s="23" t="s">
        <v>84</v>
      </c>
      <c r="AT192" s="23" t="s">
        <v>130</v>
      </c>
      <c r="AU192" s="23" t="s">
        <v>78</v>
      </c>
      <c r="AY192" s="23" t="s">
        <v>127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23" t="s">
        <v>74</v>
      </c>
      <c r="BK192" s="185">
        <f>ROUND(I192*H192,2)</f>
        <v>0</v>
      </c>
      <c r="BL192" s="23" t="s">
        <v>84</v>
      </c>
      <c r="BM192" s="23" t="s">
        <v>882</v>
      </c>
    </row>
    <row r="193" spans="2:63" s="10" customFormat="1" ht="29.85" customHeight="1">
      <c r="B193" s="159"/>
      <c r="D193" s="170" t="s">
        <v>68</v>
      </c>
      <c r="E193" s="171" t="s">
        <v>611</v>
      </c>
      <c r="F193" s="171" t="s">
        <v>612</v>
      </c>
      <c r="I193" s="162"/>
      <c r="J193" s="172">
        <f>BK193</f>
        <v>0</v>
      </c>
      <c r="L193" s="159"/>
      <c r="M193" s="164"/>
      <c r="N193" s="165"/>
      <c r="O193" s="165"/>
      <c r="P193" s="166">
        <f>SUM(P194:P201)</f>
        <v>0</v>
      </c>
      <c r="Q193" s="165"/>
      <c r="R193" s="166">
        <f>SUM(R194:R201)</f>
        <v>0</v>
      </c>
      <c r="S193" s="165"/>
      <c r="T193" s="167">
        <f>SUM(T194:T201)</f>
        <v>0</v>
      </c>
      <c r="AR193" s="160" t="s">
        <v>74</v>
      </c>
      <c r="AT193" s="168" t="s">
        <v>68</v>
      </c>
      <c r="AU193" s="168" t="s">
        <v>74</v>
      </c>
      <c r="AY193" s="160" t="s">
        <v>127</v>
      </c>
      <c r="BK193" s="169">
        <f>SUM(BK194:BK201)</f>
        <v>0</v>
      </c>
    </row>
    <row r="194" spans="2:65" s="1" customFormat="1" ht="31.5" customHeight="1">
      <c r="B194" s="173"/>
      <c r="C194" s="174" t="s">
        <v>326</v>
      </c>
      <c r="D194" s="174" t="s">
        <v>130</v>
      </c>
      <c r="E194" s="175" t="s">
        <v>614</v>
      </c>
      <c r="F194" s="176" t="s">
        <v>615</v>
      </c>
      <c r="G194" s="177" t="s">
        <v>149</v>
      </c>
      <c r="H194" s="178">
        <v>115.7</v>
      </c>
      <c r="I194" s="179"/>
      <c r="J194" s="180">
        <f>ROUND(I194*H194,2)</f>
        <v>0</v>
      </c>
      <c r="K194" s="176" t="s">
        <v>134</v>
      </c>
      <c r="L194" s="40"/>
      <c r="M194" s="181" t="s">
        <v>5</v>
      </c>
      <c r="N194" s="182" t="s">
        <v>40</v>
      </c>
      <c r="O194" s="41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AR194" s="23" t="s">
        <v>84</v>
      </c>
      <c r="AT194" s="23" t="s">
        <v>130</v>
      </c>
      <c r="AU194" s="23" t="s">
        <v>78</v>
      </c>
      <c r="AY194" s="23" t="s">
        <v>127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3" t="s">
        <v>74</v>
      </c>
      <c r="BK194" s="185">
        <f>ROUND(I194*H194,2)</f>
        <v>0</v>
      </c>
      <c r="BL194" s="23" t="s">
        <v>84</v>
      </c>
      <c r="BM194" s="23" t="s">
        <v>883</v>
      </c>
    </row>
    <row r="195" spans="2:65" s="1" customFormat="1" ht="31.5" customHeight="1">
      <c r="B195" s="173"/>
      <c r="C195" s="174" t="s">
        <v>330</v>
      </c>
      <c r="D195" s="174" t="s">
        <v>130</v>
      </c>
      <c r="E195" s="175" t="s">
        <v>618</v>
      </c>
      <c r="F195" s="176" t="s">
        <v>619</v>
      </c>
      <c r="G195" s="177" t="s">
        <v>149</v>
      </c>
      <c r="H195" s="178">
        <v>1041.3</v>
      </c>
      <c r="I195" s="179"/>
      <c r="J195" s="180">
        <f>ROUND(I195*H195,2)</f>
        <v>0</v>
      </c>
      <c r="K195" s="176" t="s">
        <v>134</v>
      </c>
      <c r="L195" s="40"/>
      <c r="M195" s="181" t="s">
        <v>5</v>
      </c>
      <c r="N195" s="182" t="s">
        <v>40</v>
      </c>
      <c r="O195" s="41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AR195" s="23" t="s">
        <v>84</v>
      </c>
      <c r="AT195" s="23" t="s">
        <v>130</v>
      </c>
      <c r="AU195" s="23" t="s">
        <v>78</v>
      </c>
      <c r="AY195" s="23" t="s">
        <v>127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23" t="s">
        <v>74</v>
      </c>
      <c r="BK195" s="185">
        <f>ROUND(I195*H195,2)</f>
        <v>0</v>
      </c>
      <c r="BL195" s="23" t="s">
        <v>84</v>
      </c>
      <c r="BM195" s="23" t="s">
        <v>884</v>
      </c>
    </row>
    <row r="196" spans="2:51" s="12" customFormat="1" ht="13.5">
      <c r="B196" s="195"/>
      <c r="D196" s="187" t="s">
        <v>136</v>
      </c>
      <c r="E196" s="196" t="s">
        <v>5</v>
      </c>
      <c r="F196" s="197" t="s">
        <v>885</v>
      </c>
      <c r="H196" s="198">
        <v>1041.3</v>
      </c>
      <c r="I196" s="199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6" t="s">
        <v>136</v>
      </c>
      <c r="AU196" s="196" t="s">
        <v>78</v>
      </c>
      <c r="AV196" s="12" t="s">
        <v>78</v>
      </c>
      <c r="AW196" s="12" t="s">
        <v>33</v>
      </c>
      <c r="AX196" s="12" t="s">
        <v>69</v>
      </c>
      <c r="AY196" s="196" t="s">
        <v>127</v>
      </c>
    </row>
    <row r="197" spans="2:51" s="13" customFormat="1" ht="13.5">
      <c r="B197" s="203"/>
      <c r="D197" s="204" t="s">
        <v>136</v>
      </c>
      <c r="E197" s="205" t="s">
        <v>5</v>
      </c>
      <c r="F197" s="206" t="s">
        <v>139</v>
      </c>
      <c r="H197" s="207">
        <v>1041.3</v>
      </c>
      <c r="I197" s="208"/>
      <c r="L197" s="203"/>
      <c r="M197" s="209"/>
      <c r="N197" s="210"/>
      <c r="O197" s="210"/>
      <c r="P197" s="210"/>
      <c r="Q197" s="210"/>
      <c r="R197" s="210"/>
      <c r="S197" s="210"/>
      <c r="T197" s="211"/>
      <c r="AT197" s="212" t="s">
        <v>136</v>
      </c>
      <c r="AU197" s="212" t="s">
        <v>78</v>
      </c>
      <c r="AV197" s="13" t="s">
        <v>84</v>
      </c>
      <c r="AW197" s="13" t="s">
        <v>33</v>
      </c>
      <c r="AX197" s="13" t="s">
        <v>74</v>
      </c>
      <c r="AY197" s="212" t="s">
        <v>127</v>
      </c>
    </row>
    <row r="198" spans="2:65" s="1" customFormat="1" ht="22.5" customHeight="1">
      <c r="B198" s="173"/>
      <c r="C198" s="174" t="s">
        <v>335</v>
      </c>
      <c r="D198" s="174" t="s">
        <v>130</v>
      </c>
      <c r="E198" s="175" t="s">
        <v>632</v>
      </c>
      <c r="F198" s="176" t="s">
        <v>633</v>
      </c>
      <c r="G198" s="177" t="s">
        <v>149</v>
      </c>
      <c r="H198" s="178">
        <v>115.7</v>
      </c>
      <c r="I198" s="179"/>
      <c r="J198" s="180">
        <f>ROUND(I198*H198,2)</f>
        <v>0</v>
      </c>
      <c r="K198" s="176" t="s">
        <v>134</v>
      </c>
      <c r="L198" s="40"/>
      <c r="M198" s="181" t="s">
        <v>5</v>
      </c>
      <c r="N198" s="182" t="s">
        <v>40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23" t="s">
        <v>84</v>
      </c>
      <c r="AT198" s="23" t="s">
        <v>130</v>
      </c>
      <c r="AU198" s="23" t="s">
        <v>78</v>
      </c>
      <c r="AY198" s="23" t="s">
        <v>127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74</v>
      </c>
      <c r="BK198" s="185">
        <f>ROUND(I198*H198,2)</f>
        <v>0</v>
      </c>
      <c r="BL198" s="23" t="s">
        <v>84</v>
      </c>
      <c r="BM198" s="23" t="s">
        <v>886</v>
      </c>
    </row>
    <row r="199" spans="2:65" s="1" customFormat="1" ht="22.5" customHeight="1">
      <c r="B199" s="173"/>
      <c r="C199" s="174" t="s">
        <v>341</v>
      </c>
      <c r="D199" s="174" t="s">
        <v>130</v>
      </c>
      <c r="E199" s="175" t="s">
        <v>636</v>
      </c>
      <c r="F199" s="176" t="s">
        <v>637</v>
      </c>
      <c r="G199" s="177" t="s">
        <v>149</v>
      </c>
      <c r="H199" s="178">
        <v>115.7</v>
      </c>
      <c r="I199" s="179"/>
      <c r="J199" s="180">
        <f>ROUND(I199*H199,2)</f>
        <v>0</v>
      </c>
      <c r="K199" s="176" t="s">
        <v>134</v>
      </c>
      <c r="L199" s="40"/>
      <c r="M199" s="181" t="s">
        <v>5</v>
      </c>
      <c r="N199" s="182" t="s">
        <v>40</v>
      </c>
      <c r="O199" s="41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AR199" s="23" t="s">
        <v>84</v>
      </c>
      <c r="AT199" s="23" t="s">
        <v>130</v>
      </c>
      <c r="AU199" s="23" t="s">
        <v>78</v>
      </c>
      <c r="AY199" s="23" t="s">
        <v>127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3" t="s">
        <v>74</v>
      </c>
      <c r="BK199" s="185">
        <f>ROUND(I199*H199,2)</f>
        <v>0</v>
      </c>
      <c r="BL199" s="23" t="s">
        <v>84</v>
      </c>
      <c r="BM199" s="23" t="s">
        <v>887</v>
      </c>
    </row>
    <row r="200" spans="2:65" s="1" customFormat="1" ht="22.5" customHeight="1">
      <c r="B200" s="173"/>
      <c r="C200" s="174" t="s">
        <v>347</v>
      </c>
      <c r="D200" s="174" t="s">
        <v>130</v>
      </c>
      <c r="E200" s="175" t="s">
        <v>644</v>
      </c>
      <c r="F200" s="176" t="s">
        <v>645</v>
      </c>
      <c r="G200" s="177" t="s">
        <v>149</v>
      </c>
      <c r="H200" s="178">
        <v>58.5</v>
      </c>
      <c r="I200" s="179"/>
      <c r="J200" s="180">
        <f>ROUND(I200*H200,2)</f>
        <v>0</v>
      </c>
      <c r="K200" s="176" t="s">
        <v>134</v>
      </c>
      <c r="L200" s="40"/>
      <c r="M200" s="181" t="s">
        <v>5</v>
      </c>
      <c r="N200" s="182" t="s">
        <v>40</v>
      </c>
      <c r="O200" s="41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AR200" s="23" t="s">
        <v>84</v>
      </c>
      <c r="AT200" s="23" t="s">
        <v>130</v>
      </c>
      <c r="AU200" s="23" t="s">
        <v>78</v>
      </c>
      <c r="AY200" s="23" t="s">
        <v>127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23" t="s">
        <v>74</v>
      </c>
      <c r="BK200" s="185">
        <f>ROUND(I200*H200,2)</f>
        <v>0</v>
      </c>
      <c r="BL200" s="23" t="s">
        <v>84</v>
      </c>
      <c r="BM200" s="23" t="s">
        <v>888</v>
      </c>
    </row>
    <row r="201" spans="2:65" s="1" customFormat="1" ht="22.5" customHeight="1">
      <c r="B201" s="173"/>
      <c r="C201" s="174" t="s">
        <v>352</v>
      </c>
      <c r="D201" s="174" t="s">
        <v>130</v>
      </c>
      <c r="E201" s="175" t="s">
        <v>648</v>
      </c>
      <c r="F201" s="176" t="s">
        <v>649</v>
      </c>
      <c r="G201" s="177" t="s">
        <v>149</v>
      </c>
      <c r="H201" s="178">
        <v>57.2</v>
      </c>
      <c r="I201" s="179"/>
      <c r="J201" s="180">
        <f>ROUND(I201*H201,2)</f>
        <v>0</v>
      </c>
      <c r="K201" s="176" t="s">
        <v>134</v>
      </c>
      <c r="L201" s="40"/>
      <c r="M201" s="181" t="s">
        <v>5</v>
      </c>
      <c r="N201" s="182" t="s">
        <v>40</v>
      </c>
      <c r="O201" s="41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23" t="s">
        <v>84</v>
      </c>
      <c r="AT201" s="23" t="s">
        <v>130</v>
      </c>
      <c r="AU201" s="23" t="s">
        <v>78</v>
      </c>
      <c r="AY201" s="23" t="s">
        <v>127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3" t="s">
        <v>74</v>
      </c>
      <c r="BK201" s="185">
        <f>ROUND(I201*H201,2)</f>
        <v>0</v>
      </c>
      <c r="BL201" s="23" t="s">
        <v>84</v>
      </c>
      <c r="BM201" s="23" t="s">
        <v>889</v>
      </c>
    </row>
    <row r="202" spans="2:63" s="10" customFormat="1" ht="29.85" customHeight="1">
      <c r="B202" s="159"/>
      <c r="D202" s="170" t="s">
        <v>68</v>
      </c>
      <c r="E202" s="171" t="s">
        <v>651</v>
      </c>
      <c r="F202" s="171" t="s">
        <v>652</v>
      </c>
      <c r="I202" s="162"/>
      <c r="J202" s="172">
        <f>BK202</f>
        <v>0</v>
      </c>
      <c r="L202" s="159"/>
      <c r="M202" s="164"/>
      <c r="N202" s="165"/>
      <c r="O202" s="165"/>
      <c r="P202" s="166">
        <f>P203</f>
        <v>0</v>
      </c>
      <c r="Q202" s="165"/>
      <c r="R202" s="166">
        <f>R203</f>
        <v>0</v>
      </c>
      <c r="S202" s="165"/>
      <c r="T202" s="167">
        <f>T203</f>
        <v>0</v>
      </c>
      <c r="AR202" s="160" t="s">
        <v>74</v>
      </c>
      <c r="AT202" s="168" t="s">
        <v>68</v>
      </c>
      <c r="AU202" s="168" t="s">
        <v>74</v>
      </c>
      <c r="AY202" s="160" t="s">
        <v>127</v>
      </c>
      <c r="BK202" s="169">
        <f>BK203</f>
        <v>0</v>
      </c>
    </row>
    <row r="203" spans="2:65" s="1" customFormat="1" ht="31.5" customHeight="1">
      <c r="B203" s="173"/>
      <c r="C203" s="174" t="s">
        <v>356</v>
      </c>
      <c r="D203" s="174" t="s">
        <v>130</v>
      </c>
      <c r="E203" s="175" t="s">
        <v>654</v>
      </c>
      <c r="F203" s="176" t="s">
        <v>655</v>
      </c>
      <c r="G203" s="177" t="s">
        <v>149</v>
      </c>
      <c r="H203" s="178">
        <v>66.52</v>
      </c>
      <c r="I203" s="179"/>
      <c r="J203" s="180">
        <f>ROUND(I203*H203,2)</f>
        <v>0</v>
      </c>
      <c r="K203" s="176" t="s">
        <v>134</v>
      </c>
      <c r="L203" s="40"/>
      <c r="M203" s="181" t="s">
        <v>5</v>
      </c>
      <c r="N203" s="182" t="s">
        <v>40</v>
      </c>
      <c r="O203" s="41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AR203" s="23" t="s">
        <v>84</v>
      </c>
      <c r="AT203" s="23" t="s">
        <v>130</v>
      </c>
      <c r="AU203" s="23" t="s">
        <v>78</v>
      </c>
      <c r="AY203" s="23" t="s">
        <v>127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23" t="s">
        <v>74</v>
      </c>
      <c r="BK203" s="185">
        <f>ROUND(I203*H203,2)</f>
        <v>0</v>
      </c>
      <c r="BL203" s="23" t="s">
        <v>84</v>
      </c>
      <c r="BM203" s="23" t="s">
        <v>890</v>
      </c>
    </row>
    <row r="204" spans="2:63" s="10" customFormat="1" ht="37.35" customHeight="1">
      <c r="B204" s="159"/>
      <c r="D204" s="170" t="s">
        <v>68</v>
      </c>
      <c r="E204" s="236" t="s">
        <v>891</v>
      </c>
      <c r="F204" s="236" t="s">
        <v>892</v>
      </c>
      <c r="I204" s="162"/>
      <c r="J204" s="237">
        <f>BK204</f>
        <v>0</v>
      </c>
      <c r="L204" s="159"/>
      <c r="M204" s="164"/>
      <c r="N204" s="165"/>
      <c r="O204" s="165"/>
      <c r="P204" s="166">
        <f>SUM(P205:P210)</f>
        <v>0</v>
      </c>
      <c r="Q204" s="165"/>
      <c r="R204" s="166">
        <f>SUM(R205:R210)</f>
        <v>0</v>
      </c>
      <c r="S204" s="165"/>
      <c r="T204" s="167">
        <f>SUM(T205:T210)</f>
        <v>0</v>
      </c>
      <c r="AR204" s="160" t="s">
        <v>153</v>
      </c>
      <c r="AT204" s="168" t="s">
        <v>68</v>
      </c>
      <c r="AU204" s="168" t="s">
        <v>69</v>
      </c>
      <c r="AY204" s="160" t="s">
        <v>127</v>
      </c>
      <c r="BK204" s="169">
        <f>SUM(BK205:BK210)</f>
        <v>0</v>
      </c>
    </row>
    <row r="205" spans="2:65" s="1" customFormat="1" ht="22.5" customHeight="1">
      <c r="B205" s="173"/>
      <c r="C205" s="174" t="s">
        <v>365</v>
      </c>
      <c r="D205" s="174" t="s">
        <v>130</v>
      </c>
      <c r="E205" s="175" t="s">
        <v>74</v>
      </c>
      <c r="F205" s="176" t="s">
        <v>1103</v>
      </c>
      <c r="G205" s="177" t="s">
        <v>893</v>
      </c>
      <c r="H205" s="178">
        <v>1</v>
      </c>
      <c r="I205" s="179"/>
      <c r="J205" s="180">
        <f aca="true" t="shared" si="0" ref="J205:J210">ROUND(I205*H205,2)</f>
        <v>0</v>
      </c>
      <c r="K205" s="176" t="s">
        <v>5</v>
      </c>
      <c r="L205" s="40"/>
      <c r="M205" s="181" t="s">
        <v>5</v>
      </c>
      <c r="N205" s="182" t="s">
        <v>40</v>
      </c>
      <c r="O205" s="41"/>
      <c r="P205" s="183">
        <f aca="true" t="shared" si="1" ref="P205:P210">O205*H205</f>
        <v>0</v>
      </c>
      <c r="Q205" s="183">
        <v>0</v>
      </c>
      <c r="R205" s="183">
        <f aca="true" t="shared" si="2" ref="R205:R210">Q205*H205</f>
        <v>0</v>
      </c>
      <c r="S205" s="183">
        <v>0</v>
      </c>
      <c r="T205" s="184">
        <f aca="true" t="shared" si="3" ref="T205:T210">S205*H205</f>
        <v>0</v>
      </c>
      <c r="AR205" s="23" t="s">
        <v>84</v>
      </c>
      <c r="AT205" s="23" t="s">
        <v>130</v>
      </c>
      <c r="AU205" s="23" t="s">
        <v>74</v>
      </c>
      <c r="AY205" s="23" t="s">
        <v>127</v>
      </c>
      <c r="BE205" s="185">
        <f aca="true" t="shared" si="4" ref="BE205:BE210">IF(N205="základní",J205,0)</f>
        <v>0</v>
      </c>
      <c r="BF205" s="185">
        <f aca="true" t="shared" si="5" ref="BF205:BF210">IF(N205="snížená",J205,0)</f>
        <v>0</v>
      </c>
      <c r="BG205" s="185">
        <f aca="true" t="shared" si="6" ref="BG205:BG210">IF(N205="zákl. přenesená",J205,0)</f>
        <v>0</v>
      </c>
      <c r="BH205" s="185">
        <f aca="true" t="shared" si="7" ref="BH205:BH210">IF(N205="sníž. přenesená",J205,0)</f>
        <v>0</v>
      </c>
      <c r="BI205" s="185">
        <f aca="true" t="shared" si="8" ref="BI205:BI210">IF(N205="nulová",J205,0)</f>
        <v>0</v>
      </c>
      <c r="BJ205" s="23" t="s">
        <v>74</v>
      </c>
      <c r="BK205" s="185">
        <f aca="true" t="shared" si="9" ref="BK205:BK210">ROUND(I205*H205,2)</f>
        <v>0</v>
      </c>
      <c r="BL205" s="23" t="s">
        <v>84</v>
      </c>
      <c r="BM205" s="23" t="s">
        <v>894</v>
      </c>
    </row>
    <row r="206" spans="2:65" s="1" customFormat="1" ht="22.5" customHeight="1">
      <c r="B206" s="173"/>
      <c r="C206" s="174" t="s">
        <v>371</v>
      </c>
      <c r="D206" s="174" t="s">
        <v>130</v>
      </c>
      <c r="E206" s="175" t="s">
        <v>78</v>
      </c>
      <c r="F206" s="176" t="s">
        <v>895</v>
      </c>
      <c r="G206" s="177" t="s">
        <v>446</v>
      </c>
      <c r="H206" s="178">
        <v>6</v>
      </c>
      <c r="I206" s="179"/>
      <c r="J206" s="180">
        <f t="shared" si="0"/>
        <v>0</v>
      </c>
      <c r="K206" s="176" t="s">
        <v>5</v>
      </c>
      <c r="L206" s="40"/>
      <c r="M206" s="181" t="s">
        <v>5</v>
      </c>
      <c r="N206" s="182" t="s">
        <v>40</v>
      </c>
      <c r="O206" s="41"/>
      <c r="P206" s="183">
        <f t="shared" si="1"/>
        <v>0</v>
      </c>
      <c r="Q206" s="183">
        <v>0</v>
      </c>
      <c r="R206" s="183">
        <f t="shared" si="2"/>
        <v>0</v>
      </c>
      <c r="S206" s="183">
        <v>0</v>
      </c>
      <c r="T206" s="184">
        <f t="shared" si="3"/>
        <v>0</v>
      </c>
      <c r="AR206" s="23" t="s">
        <v>84</v>
      </c>
      <c r="AT206" s="23" t="s">
        <v>130</v>
      </c>
      <c r="AU206" s="23" t="s">
        <v>74</v>
      </c>
      <c r="AY206" s="23" t="s">
        <v>127</v>
      </c>
      <c r="BE206" s="185">
        <f t="shared" si="4"/>
        <v>0</v>
      </c>
      <c r="BF206" s="185">
        <f t="shared" si="5"/>
        <v>0</v>
      </c>
      <c r="BG206" s="185">
        <f t="shared" si="6"/>
        <v>0</v>
      </c>
      <c r="BH206" s="185">
        <f t="shared" si="7"/>
        <v>0</v>
      </c>
      <c r="BI206" s="185">
        <f t="shared" si="8"/>
        <v>0</v>
      </c>
      <c r="BJ206" s="23" t="s">
        <v>74</v>
      </c>
      <c r="BK206" s="185">
        <f t="shared" si="9"/>
        <v>0</v>
      </c>
      <c r="BL206" s="23" t="s">
        <v>84</v>
      </c>
      <c r="BM206" s="23" t="s">
        <v>896</v>
      </c>
    </row>
    <row r="207" spans="2:65" s="1" customFormat="1" ht="22.5" customHeight="1">
      <c r="B207" s="173"/>
      <c r="C207" s="174" t="s">
        <v>377</v>
      </c>
      <c r="D207" s="174" t="s">
        <v>130</v>
      </c>
      <c r="E207" s="175" t="s">
        <v>81</v>
      </c>
      <c r="F207" s="176" t="s">
        <v>897</v>
      </c>
      <c r="G207" s="177" t="s">
        <v>893</v>
      </c>
      <c r="H207" s="178">
        <v>1</v>
      </c>
      <c r="I207" s="179"/>
      <c r="J207" s="180">
        <f t="shared" si="0"/>
        <v>0</v>
      </c>
      <c r="K207" s="176" t="s">
        <v>5</v>
      </c>
      <c r="L207" s="40"/>
      <c r="M207" s="181" t="s">
        <v>5</v>
      </c>
      <c r="N207" s="182" t="s">
        <v>40</v>
      </c>
      <c r="O207" s="41"/>
      <c r="P207" s="183">
        <f t="shared" si="1"/>
        <v>0</v>
      </c>
      <c r="Q207" s="183">
        <v>0</v>
      </c>
      <c r="R207" s="183">
        <f t="shared" si="2"/>
        <v>0</v>
      </c>
      <c r="S207" s="183">
        <v>0</v>
      </c>
      <c r="T207" s="184">
        <f t="shared" si="3"/>
        <v>0</v>
      </c>
      <c r="AR207" s="23" t="s">
        <v>84</v>
      </c>
      <c r="AT207" s="23" t="s">
        <v>130</v>
      </c>
      <c r="AU207" s="23" t="s">
        <v>74</v>
      </c>
      <c r="AY207" s="23" t="s">
        <v>127</v>
      </c>
      <c r="BE207" s="185">
        <f t="shared" si="4"/>
        <v>0</v>
      </c>
      <c r="BF207" s="185">
        <f t="shared" si="5"/>
        <v>0</v>
      </c>
      <c r="BG207" s="185">
        <f t="shared" si="6"/>
        <v>0</v>
      </c>
      <c r="BH207" s="185">
        <f t="shared" si="7"/>
        <v>0</v>
      </c>
      <c r="BI207" s="185">
        <f t="shared" si="8"/>
        <v>0</v>
      </c>
      <c r="BJ207" s="23" t="s">
        <v>74</v>
      </c>
      <c r="BK207" s="185">
        <f t="shared" si="9"/>
        <v>0</v>
      </c>
      <c r="BL207" s="23" t="s">
        <v>84</v>
      </c>
      <c r="BM207" s="23" t="s">
        <v>898</v>
      </c>
    </row>
    <row r="208" spans="2:65" s="1" customFormat="1" ht="22.5" customHeight="1">
      <c r="B208" s="173"/>
      <c r="C208" s="174" t="s">
        <v>385</v>
      </c>
      <c r="D208" s="174" t="s">
        <v>130</v>
      </c>
      <c r="E208" s="175" t="s">
        <v>84</v>
      </c>
      <c r="F208" s="176" t="s">
        <v>899</v>
      </c>
      <c r="G208" s="177" t="s">
        <v>893</v>
      </c>
      <c r="H208" s="178">
        <v>1</v>
      </c>
      <c r="I208" s="179"/>
      <c r="J208" s="180">
        <f t="shared" si="0"/>
        <v>0</v>
      </c>
      <c r="K208" s="176" t="s">
        <v>5</v>
      </c>
      <c r="L208" s="40"/>
      <c r="M208" s="181" t="s">
        <v>5</v>
      </c>
      <c r="N208" s="182" t="s">
        <v>40</v>
      </c>
      <c r="O208" s="41"/>
      <c r="P208" s="183">
        <f t="shared" si="1"/>
        <v>0</v>
      </c>
      <c r="Q208" s="183">
        <v>0</v>
      </c>
      <c r="R208" s="183">
        <f t="shared" si="2"/>
        <v>0</v>
      </c>
      <c r="S208" s="183">
        <v>0</v>
      </c>
      <c r="T208" s="184">
        <f t="shared" si="3"/>
        <v>0</v>
      </c>
      <c r="AR208" s="23" t="s">
        <v>84</v>
      </c>
      <c r="AT208" s="23" t="s">
        <v>130</v>
      </c>
      <c r="AU208" s="23" t="s">
        <v>74</v>
      </c>
      <c r="AY208" s="23" t="s">
        <v>127</v>
      </c>
      <c r="BE208" s="185">
        <f t="shared" si="4"/>
        <v>0</v>
      </c>
      <c r="BF208" s="185">
        <f t="shared" si="5"/>
        <v>0</v>
      </c>
      <c r="BG208" s="185">
        <f t="shared" si="6"/>
        <v>0</v>
      </c>
      <c r="BH208" s="185">
        <f t="shared" si="7"/>
        <v>0</v>
      </c>
      <c r="BI208" s="185">
        <f t="shared" si="8"/>
        <v>0</v>
      </c>
      <c r="BJ208" s="23" t="s">
        <v>74</v>
      </c>
      <c r="BK208" s="185">
        <f t="shared" si="9"/>
        <v>0</v>
      </c>
      <c r="BL208" s="23" t="s">
        <v>84</v>
      </c>
      <c r="BM208" s="23" t="s">
        <v>900</v>
      </c>
    </row>
    <row r="209" spans="2:65" s="1" customFormat="1" ht="22.5" customHeight="1">
      <c r="B209" s="173"/>
      <c r="C209" s="174" t="s">
        <v>390</v>
      </c>
      <c r="D209" s="174" t="s">
        <v>130</v>
      </c>
      <c r="E209" s="175" t="s">
        <v>153</v>
      </c>
      <c r="F209" s="176" t="s">
        <v>901</v>
      </c>
      <c r="G209" s="177" t="s">
        <v>893</v>
      </c>
      <c r="H209" s="178">
        <v>1</v>
      </c>
      <c r="I209" s="179"/>
      <c r="J209" s="180">
        <f t="shared" si="0"/>
        <v>0</v>
      </c>
      <c r="K209" s="176" t="s">
        <v>5</v>
      </c>
      <c r="L209" s="40"/>
      <c r="M209" s="181" t="s">
        <v>5</v>
      </c>
      <c r="N209" s="182" t="s">
        <v>40</v>
      </c>
      <c r="O209" s="41"/>
      <c r="P209" s="183">
        <f t="shared" si="1"/>
        <v>0</v>
      </c>
      <c r="Q209" s="183">
        <v>0</v>
      </c>
      <c r="R209" s="183">
        <f t="shared" si="2"/>
        <v>0</v>
      </c>
      <c r="S209" s="183">
        <v>0</v>
      </c>
      <c r="T209" s="184">
        <f t="shared" si="3"/>
        <v>0</v>
      </c>
      <c r="AR209" s="23" t="s">
        <v>84</v>
      </c>
      <c r="AT209" s="23" t="s">
        <v>130</v>
      </c>
      <c r="AU209" s="23" t="s">
        <v>74</v>
      </c>
      <c r="AY209" s="23" t="s">
        <v>127</v>
      </c>
      <c r="BE209" s="185">
        <f t="shared" si="4"/>
        <v>0</v>
      </c>
      <c r="BF209" s="185">
        <f t="shared" si="5"/>
        <v>0</v>
      </c>
      <c r="BG209" s="185">
        <f t="shared" si="6"/>
        <v>0</v>
      </c>
      <c r="BH209" s="185">
        <f t="shared" si="7"/>
        <v>0</v>
      </c>
      <c r="BI209" s="185">
        <f t="shared" si="8"/>
        <v>0</v>
      </c>
      <c r="BJ209" s="23" t="s">
        <v>74</v>
      </c>
      <c r="BK209" s="185">
        <f t="shared" si="9"/>
        <v>0</v>
      </c>
      <c r="BL209" s="23" t="s">
        <v>84</v>
      </c>
      <c r="BM209" s="23" t="s">
        <v>902</v>
      </c>
    </row>
    <row r="210" spans="2:65" s="1" customFormat="1" ht="22.5" customHeight="1">
      <c r="B210" s="173"/>
      <c r="C210" s="174" t="s">
        <v>397</v>
      </c>
      <c r="D210" s="174" t="s">
        <v>130</v>
      </c>
      <c r="E210" s="175" t="s">
        <v>157</v>
      </c>
      <c r="F210" s="176" t="s">
        <v>903</v>
      </c>
      <c r="G210" s="177" t="s">
        <v>893</v>
      </c>
      <c r="H210" s="178">
        <v>1</v>
      </c>
      <c r="I210" s="179"/>
      <c r="J210" s="180">
        <f t="shared" si="0"/>
        <v>0</v>
      </c>
      <c r="K210" s="176" t="s">
        <v>5</v>
      </c>
      <c r="L210" s="40"/>
      <c r="M210" s="181" t="s">
        <v>5</v>
      </c>
      <c r="N210" s="232" t="s">
        <v>40</v>
      </c>
      <c r="O210" s="233"/>
      <c r="P210" s="234">
        <f t="shared" si="1"/>
        <v>0</v>
      </c>
      <c r="Q210" s="234">
        <v>0</v>
      </c>
      <c r="R210" s="234">
        <f t="shared" si="2"/>
        <v>0</v>
      </c>
      <c r="S210" s="234">
        <v>0</v>
      </c>
      <c r="T210" s="235">
        <f t="shared" si="3"/>
        <v>0</v>
      </c>
      <c r="AR210" s="23" t="s">
        <v>84</v>
      </c>
      <c r="AT210" s="23" t="s">
        <v>130</v>
      </c>
      <c r="AU210" s="23" t="s">
        <v>74</v>
      </c>
      <c r="AY210" s="23" t="s">
        <v>127</v>
      </c>
      <c r="BE210" s="185">
        <f t="shared" si="4"/>
        <v>0</v>
      </c>
      <c r="BF210" s="185">
        <f t="shared" si="5"/>
        <v>0</v>
      </c>
      <c r="BG210" s="185">
        <f t="shared" si="6"/>
        <v>0</v>
      </c>
      <c r="BH210" s="185">
        <f t="shared" si="7"/>
        <v>0</v>
      </c>
      <c r="BI210" s="185">
        <f t="shared" si="8"/>
        <v>0</v>
      </c>
      <c r="BJ210" s="23" t="s">
        <v>74</v>
      </c>
      <c r="BK210" s="185">
        <f t="shared" si="9"/>
        <v>0</v>
      </c>
      <c r="BL210" s="23" t="s">
        <v>84</v>
      </c>
      <c r="BM210" s="23" t="s">
        <v>904</v>
      </c>
    </row>
    <row r="211" spans="2:12" s="1" customFormat="1" ht="6.95" customHeight="1">
      <c r="B211" s="55"/>
      <c r="C211" s="56"/>
      <c r="D211" s="56"/>
      <c r="E211" s="56"/>
      <c r="F211" s="56"/>
      <c r="G211" s="56"/>
      <c r="H211" s="56"/>
      <c r="I211" s="126"/>
      <c r="J211" s="56"/>
      <c r="K211" s="56"/>
      <c r="L211" s="40"/>
    </row>
  </sheetData>
  <autoFilter ref="C84:K210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87</v>
      </c>
      <c r="G1" s="361" t="s">
        <v>88</v>
      </c>
      <c r="H1" s="361"/>
      <c r="I1" s="102"/>
      <c r="J1" s="101" t="s">
        <v>89</v>
      </c>
      <c r="K1" s="100" t="s">
        <v>90</v>
      </c>
      <c r="L1" s="101" t="s">
        <v>91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8" t="s">
        <v>8</v>
      </c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78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62" t="str">
        <f>'Rekapitulace stavby'!K6</f>
        <v>Ulice prům park-aut.zast.před fa Erich Jaeger,přechod pro chodce a navazující komunik. pro pěší</v>
      </c>
      <c r="F7" s="363"/>
      <c r="G7" s="363"/>
      <c r="H7" s="363"/>
      <c r="I7" s="104"/>
      <c r="J7" s="28"/>
      <c r="K7" s="30"/>
    </row>
    <row r="8" spans="2:11" s="1" customFormat="1" ht="15">
      <c r="B8" s="40"/>
      <c r="C8" s="41"/>
      <c r="D8" s="36" t="s">
        <v>93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64" t="s">
        <v>905</v>
      </c>
      <c r="F9" s="365"/>
      <c r="G9" s="365"/>
      <c r="H9" s="36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6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6" t="s">
        <v>24</v>
      </c>
      <c r="J12" s="107" t="str">
        <f>'Rekapitulace stavby'!AN8</f>
        <v>16. 1. 2019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6" t="s">
        <v>27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06" t="s">
        <v>29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Ing.Ondřej Bojko</v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6" t="s">
        <v>27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32</v>
      </c>
      <c r="F21" s="41"/>
      <c r="G21" s="41"/>
      <c r="H21" s="41"/>
      <c r="I21" s="106" t="s">
        <v>29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28" t="s">
        <v>5</v>
      </c>
      <c r="F24" s="328"/>
      <c r="G24" s="328"/>
      <c r="H24" s="328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35</v>
      </c>
      <c r="E27" s="41"/>
      <c r="F27" s="41"/>
      <c r="G27" s="41"/>
      <c r="H27" s="41"/>
      <c r="I27" s="105"/>
      <c r="J27" s="115">
        <f>ROUND(J76,2)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6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7">
        <f>ROUND(SUM(BE76:BE84),2)</f>
        <v>0</v>
      </c>
      <c r="G30" s="41"/>
      <c r="H30" s="41"/>
      <c r="I30" s="118">
        <v>0.21</v>
      </c>
      <c r="J30" s="117">
        <f>ROUND(ROUND((SUM(BE76:BE84)),2)*I30,2)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7">
        <f>ROUND(SUM(BF76:BF84),2)</f>
        <v>0</v>
      </c>
      <c r="G31" s="41"/>
      <c r="H31" s="41"/>
      <c r="I31" s="118">
        <v>0.15</v>
      </c>
      <c r="J31" s="117">
        <f>ROUND(ROUND((SUM(BF76:BF84)),2)*I31,2)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7">
        <f>ROUND(SUM(BG76:BG84),2)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7">
        <f>ROUND(SUM(BH76:BH84),2)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7">
        <f>ROUND(SUM(BI76:BI84),2)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45</v>
      </c>
      <c r="E36" s="70"/>
      <c r="F36" s="70"/>
      <c r="G36" s="121" t="s">
        <v>46</v>
      </c>
      <c r="H36" s="122" t="s">
        <v>47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62" t="str">
        <f>E7</f>
        <v>Ulice prům park-aut.zast.před fa Erich Jaeger,přechod pro chodce a navazující komunik. pro pěší</v>
      </c>
      <c r="F45" s="363"/>
      <c r="G45" s="363"/>
      <c r="H45" s="363"/>
      <c r="I45" s="105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64" t="str">
        <f>E9</f>
        <v>4 - SO 101.3 Místní komunikai-nezpůsobilé výdaje</v>
      </c>
      <c r="F47" s="365"/>
      <c r="G47" s="365"/>
      <c r="H47" s="365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6" t="s">
        <v>24</v>
      </c>
      <c r="J49" s="107" t="str">
        <f>IF(J12="","",J12)</f>
        <v>16. 1. 2019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Město Kopřivnice</v>
      </c>
      <c r="G51" s="41"/>
      <c r="H51" s="41"/>
      <c r="I51" s="106" t="s">
        <v>31</v>
      </c>
      <c r="J51" s="34" t="str">
        <f>E21</f>
        <v>HaskoningDHV Czech Republic,spol.s.r.o.,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>Ing.Ondřej Bojko</v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96</v>
      </c>
      <c r="D54" s="119"/>
      <c r="E54" s="119"/>
      <c r="F54" s="119"/>
      <c r="G54" s="119"/>
      <c r="H54" s="119"/>
      <c r="I54" s="130"/>
      <c r="J54" s="131" t="s">
        <v>97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98</v>
      </c>
      <c r="D56" s="41"/>
      <c r="E56" s="41"/>
      <c r="F56" s="41"/>
      <c r="G56" s="41"/>
      <c r="H56" s="41"/>
      <c r="I56" s="105"/>
      <c r="J56" s="115">
        <f>J76</f>
        <v>0</v>
      </c>
      <c r="K56" s="44"/>
      <c r="AU56" s="23" t="s">
        <v>99</v>
      </c>
    </row>
    <row r="57" spans="2:11" s="1" customFormat="1" ht="21.75" customHeight="1">
      <c r="B57" s="40"/>
      <c r="C57" s="41"/>
      <c r="D57" s="41"/>
      <c r="E57" s="41"/>
      <c r="F57" s="41"/>
      <c r="G57" s="41"/>
      <c r="H57" s="41"/>
      <c r="I57" s="105"/>
      <c r="J57" s="41"/>
      <c r="K57" s="44"/>
    </row>
    <row r="58" spans="2:11" s="1" customFormat="1" ht="6.95" customHeight="1">
      <c r="B58" s="55"/>
      <c r="C58" s="56"/>
      <c r="D58" s="56"/>
      <c r="E58" s="56"/>
      <c r="F58" s="56"/>
      <c r="G58" s="56"/>
      <c r="H58" s="56"/>
      <c r="I58" s="126"/>
      <c r="J58" s="56"/>
      <c r="K58" s="57"/>
    </row>
    <row r="62" spans="2:12" s="1" customFormat="1" ht="6.95" customHeight="1">
      <c r="B62" s="58"/>
      <c r="C62" s="59"/>
      <c r="D62" s="59"/>
      <c r="E62" s="59"/>
      <c r="F62" s="59"/>
      <c r="G62" s="59"/>
      <c r="H62" s="59"/>
      <c r="I62" s="127"/>
      <c r="J62" s="59"/>
      <c r="K62" s="59"/>
      <c r="L62" s="40"/>
    </row>
    <row r="63" spans="2:12" s="1" customFormat="1" ht="36.95" customHeight="1">
      <c r="B63" s="40"/>
      <c r="C63" s="60" t="s">
        <v>111</v>
      </c>
      <c r="L63" s="40"/>
    </row>
    <row r="64" spans="2:12" s="1" customFormat="1" ht="6.95" customHeight="1">
      <c r="B64" s="40"/>
      <c r="L64" s="40"/>
    </row>
    <row r="65" spans="2:12" s="1" customFormat="1" ht="14.45" customHeight="1">
      <c r="B65" s="40"/>
      <c r="C65" s="62" t="s">
        <v>18</v>
      </c>
      <c r="L65" s="40"/>
    </row>
    <row r="66" spans="2:12" s="1" customFormat="1" ht="22.5" customHeight="1">
      <c r="B66" s="40"/>
      <c r="E66" s="358" t="str">
        <f>E7</f>
        <v>Ulice prům park-aut.zast.před fa Erich Jaeger,přechod pro chodce a navazující komunik. pro pěší</v>
      </c>
      <c r="F66" s="359"/>
      <c r="G66" s="359"/>
      <c r="H66" s="359"/>
      <c r="L66" s="40"/>
    </row>
    <row r="67" spans="2:12" s="1" customFormat="1" ht="14.45" customHeight="1">
      <c r="B67" s="40"/>
      <c r="C67" s="62" t="s">
        <v>93</v>
      </c>
      <c r="L67" s="40"/>
    </row>
    <row r="68" spans="2:12" s="1" customFormat="1" ht="23.25" customHeight="1">
      <c r="B68" s="40"/>
      <c r="E68" s="350" t="str">
        <f>E9</f>
        <v>4 - SO 101.3 Místní komunikai-nezpůsobilé výdaje</v>
      </c>
      <c r="F68" s="360"/>
      <c r="G68" s="360"/>
      <c r="H68" s="360"/>
      <c r="L68" s="40"/>
    </row>
    <row r="69" spans="2:12" s="1" customFormat="1" ht="6.95" customHeight="1">
      <c r="B69" s="40"/>
      <c r="L69" s="40"/>
    </row>
    <row r="70" spans="2:12" s="1" customFormat="1" ht="18" customHeight="1">
      <c r="B70" s="40"/>
      <c r="C70" s="62" t="s">
        <v>22</v>
      </c>
      <c r="F70" s="148" t="str">
        <f>F12</f>
        <v xml:space="preserve"> </v>
      </c>
      <c r="I70" s="149" t="s">
        <v>24</v>
      </c>
      <c r="J70" s="66" t="str">
        <f>IF(J12="","",J12)</f>
        <v>16. 1. 2019</v>
      </c>
      <c r="L70" s="40"/>
    </row>
    <row r="71" spans="2:12" s="1" customFormat="1" ht="6.95" customHeight="1">
      <c r="B71" s="40"/>
      <c r="L71" s="40"/>
    </row>
    <row r="72" spans="2:12" s="1" customFormat="1" ht="15">
      <c r="B72" s="40"/>
      <c r="C72" s="62" t="s">
        <v>26</v>
      </c>
      <c r="F72" s="148" t="str">
        <f>E15</f>
        <v>Město Kopřivnice</v>
      </c>
      <c r="I72" s="149" t="s">
        <v>31</v>
      </c>
      <c r="J72" s="148" t="str">
        <f>E21</f>
        <v>HaskoningDHV Czech Republic,spol.s.r.o.,</v>
      </c>
      <c r="L72" s="40"/>
    </row>
    <row r="73" spans="2:12" s="1" customFormat="1" ht="14.45" customHeight="1">
      <c r="B73" s="40"/>
      <c r="C73" s="62" t="s">
        <v>30</v>
      </c>
      <c r="F73" s="148" t="str">
        <f>IF(E18="","",E18)</f>
        <v>Ing.Ondřej Bojko</v>
      </c>
      <c r="L73" s="40"/>
    </row>
    <row r="74" spans="2:12" s="1" customFormat="1" ht="10.35" customHeight="1">
      <c r="B74" s="40"/>
      <c r="L74" s="40"/>
    </row>
    <row r="75" spans="2:20" s="9" customFormat="1" ht="29.25" customHeight="1">
      <c r="B75" s="150"/>
      <c r="C75" s="151" t="s">
        <v>112</v>
      </c>
      <c r="D75" s="152" t="s">
        <v>54</v>
      </c>
      <c r="E75" s="152" t="s">
        <v>50</v>
      </c>
      <c r="F75" s="152" t="s">
        <v>113</v>
      </c>
      <c r="G75" s="152" t="s">
        <v>114</v>
      </c>
      <c r="H75" s="152" t="s">
        <v>115</v>
      </c>
      <c r="I75" s="153" t="s">
        <v>116</v>
      </c>
      <c r="J75" s="152" t="s">
        <v>97</v>
      </c>
      <c r="K75" s="154" t="s">
        <v>117</v>
      </c>
      <c r="L75" s="150"/>
      <c r="M75" s="72" t="s">
        <v>118</v>
      </c>
      <c r="N75" s="73" t="s">
        <v>39</v>
      </c>
      <c r="O75" s="73" t="s">
        <v>119</v>
      </c>
      <c r="P75" s="73" t="s">
        <v>120</v>
      </c>
      <c r="Q75" s="73" t="s">
        <v>121</v>
      </c>
      <c r="R75" s="73" t="s">
        <v>122</v>
      </c>
      <c r="S75" s="73" t="s">
        <v>123</v>
      </c>
      <c r="T75" s="74" t="s">
        <v>124</v>
      </c>
    </row>
    <row r="76" spans="2:63" s="1" customFormat="1" ht="29.25" customHeight="1">
      <c r="B76" s="40"/>
      <c r="C76" s="239" t="s">
        <v>98</v>
      </c>
      <c r="J76" s="155">
        <f>BK76</f>
        <v>0</v>
      </c>
      <c r="L76" s="40"/>
      <c r="M76" s="75"/>
      <c r="N76" s="67"/>
      <c r="O76" s="67"/>
      <c r="P76" s="156">
        <f>SUM(P77:P84)</f>
        <v>0</v>
      </c>
      <c r="Q76" s="67"/>
      <c r="R76" s="156">
        <f>SUM(R77:R84)</f>
        <v>0</v>
      </c>
      <c r="S76" s="67"/>
      <c r="T76" s="157">
        <f>SUM(T77:T84)</f>
        <v>0</v>
      </c>
      <c r="AT76" s="23" t="s">
        <v>68</v>
      </c>
      <c r="AU76" s="23" t="s">
        <v>99</v>
      </c>
      <c r="BK76" s="158">
        <f>SUM(BK77:BK84)</f>
        <v>0</v>
      </c>
    </row>
    <row r="77" spans="2:65" s="1" customFormat="1" ht="22.5" customHeight="1">
      <c r="B77" s="173"/>
      <c r="C77" s="174" t="s">
        <v>74</v>
      </c>
      <c r="D77" s="174" t="s">
        <v>130</v>
      </c>
      <c r="E77" s="175" t="s">
        <v>74</v>
      </c>
      <c r="F77" s="176" t="s">
        <v>906</v>
      </c>
      <c r="G77" s="177" t="s">
        <v>893</v>
      </c>
      <c r="H77" s="178">
        <v>1</v>
      </c>
      <c r="I77" s="179"/>
      <c r="J77" s="180">
        <f>ROUND(I77*H77,2)</f>
        <v>0</v>
      </c>
      <c r="K77" s="176" t="s">
        <v>5</v>
      </c>
      <c r="L77" s="40"/>
      <c r="M77" s="181" t="s">
        <v>5</v>
      </c>
      <c r="N77" s="182" t="s">
        <v>40</v>
      </c>
      <c r="O77" s="41"/>
      <c r="P77" s="183">
        <f>O77*H77</f>
        <v>0</v>
      </c>
      <c r="Q77" s="183">
        <v>0</v>
      </c>
      <c r="R77" s="183">
        <f>Q77*H77</f>
        <v>0</v>
      </c>
      <c r="S77" s="183">
        <v>0</v>
      </c>
      <c r="T77" s="184">
        <f>S77*H77</f>
        <v>0</v>
      </c>
      <c r="AR77" s="23" t="s">
        <v>84</v>
      </c>
      <c r="AT77" s="23" t="s">
        <v>130</v>
      </c>
      <c r="AU77" s="23" t="s">
        <v>69</v>
      </c>
      <c r="AY77" s="23" t="s">
        <v>127</v>
      </c>
      <c r="BE77" s="185">
        <f>IF(N77="základní",J77,0)</f>
        <v>0</v>
      </c>
      <c r="BF77" s="185">
        <f>IF(N77="snížená",J77,0)</f>
        <v>0</v>
      </c>
      <c r="BG77" s="185">
        <f>IF(N77="zákl. přenesená",J77,0)</f>
        <v>0</v>
      </c>
      <c r="BH77" s="185">
        <f>IF(N77="sníž. přenesená",J77,0)</f>
        <v>0</v>
      </c>
      <c r="BI77" s="185">
        <f>IF(N77="nulová",J77,0)</f>
        <v>0</v>
      </c>
      <c r="BJ77" s="23" t="s">
        <v>74</v>
      </c>
      <c r="BK77" s="185">
        <f>ROUND(I77*H77,2)</f>
        <v>0</v>
      </c>
      <c r="BL77" s="23" t="s">
        <v>84</v>
      </c>
      <c r="BM77" s="23" t="s">
        <v>907</v>
      </c>
    </row>
    <row r="78" spans="2:51" s="11" customFormat="1" ht="13.5">
      <c r="B78" s="186"/>
      <c r="D78" s="187" t="s">
        <v>136</v>
      </c>
      <c r="E78" s="188" t="s">
        <v>5</v>
      </c>
      <c r="F78" s="189" t="s">
        <v>908</v>
      </c>
      <c r="H78" s="190" t="s">
        <v>5</v>
      </c>
      <c r="I78" s="191"/>
      <c r="L78" s="186"/>
      <c r="M78" s="192"/>
      <c r="N78" s="193"/>
      <c r="O78" s="193"/>
      <c r="P78" s="193"/>
      <c r="Q78" s="193"/>
      <c r="R78" s="193"/>
      <c r="S78" s="193"/>
      <c r="T78" s="194"/>
      <c r="AT78" s="190" t="s">
        <v>136</v>
      </c>
      <c r="AU78" s="190" t="s">
        <v>69</v>
      </c>
      <c r="AV78" s="11" t="s">
        <v>74</v>
      </c>
      <c r="AW78" s="11" t="s">
        <v>33</v>
      </c>
      <c r="AX78" s="11" t="s">
        <v>69</v>
      </c>
      <c r="AY78" s="190" t="s">
        <v>127</v>
      </c>
    </row>
    <row r="79" spans="2:51" s="11" customFormat="1" ht="13.5">
      <c r="B79" s="186"/>
      <c r="D79" s="187" t="s">
        <v>136</v>
      </c>
      <c r="E79" s="188" t="s">
        <v>5</v>
      </c>
      <c r="F79" s="189" t="s">
        <v>909</v>
      </c>
      <c r="H79" s="190" t="s">
        <v>5</v>
      </c>
      <c r="I79" s="191"/>
      <c r="L79" s="186"/>
      <c r="M79" s="192"/>
      <c r="N79" s="193"/>
      <c r="O79" s="193"/>
      <c r="P79" s="193"/>
      <c r="Q79" s="193"/>
      <c r="R79" s="193"/>
      <c r="S79" s="193"/>
      <c r="T79" s="194"/>
      <c r="AT79" s="190" t="s">
        <v>136</v>
      </c>
      <c r="AU79" s="190" t="s">
        <v>69</v>
      </c>
      <c r="AV79" s="11" t="s">
        <v>74</v>
      </c>
      <c r="AW79" s="11" t="s">
        <v>33</v>
      </c>
      <c r="AX79" s="11" t="s">
        <v>69</v>
      </c>
      <c r="AY79" s="190" t="s">
        <v>127</v>
      </c>
    </row>
    <row r="80" spans="2:51" s="11" customFormat="1" ht="13.5">
      <c r="B80" s="186"/>
      <c r="D80" s="187" t="s">
        <v>136</v>
      </c>
      <c r="E80" s="188" t="s">
        <v>5</v>
      </c>
      <c r="F80" s="189" t="s">
        <v>910</v>
      </c>
      <c r="H80" s="190" t="s">
        <v>5</v>
      </c>
      <c r="I80" s="191"/>
      <c r="L80" s="186"/>
      <c r="M80" s="192"/>
      <c r="N80" s="193"/>
      <c r="O80" s="193"/>
      <c r="P80" s="193"/>
      <c r="Q80" s="193"/>
      <c r="R80" s="193"/>
      <c r="S80" s="193"/>
      <c r="T80" s="194"/>
      <c r="AT80" s="190" t="s">
        <v>136</v>
      </c>
      <c r="AU80" s="190" t="s">
        <v>69</v>
      </c>
      <c r="AV80" s="11" t="s">
        <v>74</v>
      </c>
      <c r="AW80" s="11" t="s">
        <v>33</v>
      </c>
      <c r="AX80" s="11" t="s">
        <v>69</v>
      </c>
      <c r="AY80" s="190" t="s">
        <v>127</v>
      </c>
    </row>
    <row r="81" spans="2:51" s="11" customFormat="1" ht="13.5">
      <c r="B81" s="186"/>
      <c r="D81" s="187" t="s">
        <v>136</v>
      </c>
      <c r="E81" s="188" t="s">
        <v>5</v>
      </c>
      <c r="F81" s="189" t="s">
        <v>911</v>
      </c>
      <c r="H81" s="190" t="s">
        <v>5</v>
      </c>
      <c r="I81" s="191"/>
      <c r="L81" s="186"/>
      <c r="M81" s="192"/>
      <c r="N81" s="193"/>
      <c r="O81" s="193"/>
      <c r="P81" s="193"/>
      <c r="Q81" s="193"/>
      <c r="R81" s="193"/>
      <c r="S81" s="193"/>
      <c r="T81" s="194"/>
      <c r="AT81" s="190" t="s">
        <v>136</v>
      </c>
      <c r="AU81" s="190" t="s">
        <v>69</v>
      </c>
      <c r="AV81" s="11" t="s">
        <v>74</v>
      </c>
      <c r="AW81" s="11" t="s">
        <v>33</v>
      </c>
      <c r="AX81" s="11" t="s">
        <v>69</v>
      </c>
      <c r="AY81" s="190" t="s">
        <v>127</v>
      </c>
    </row>
    <row r="82" spans="2:51" s="11" customFormat="1" ht="13.5">
      <c r="B82" s="186"/>
      <c r="D82" s="187" t="s">
        <v>136</v>
      </c>
      <c r="E82" s="188" t="s">
        <v>5</v>
      </c>
      <c r="F82" s="189" t="s">
        <v>912</v>
      </c>
      <c r="H82" s="190" t="s">
        <v>5</v>
      </c>
      <c r="I82" s="191"/>
      <c r="L82" s="186"/>
      <c r="M82" s="192"/>
      <c r="N82" s="193"/>
      <c r="O82" s="193"/>
      <c r="P82" s="193"/>
      <c r="Q82" s="193"/>
      <c r="R82" s="193"/>
      <c r="S82" s="193"/>
      <c r="T82" s="194"/>
      <c r="AT82" s="190" t="s">
        <v>136</v>
      </c>
      <c r="AU82" s="190" t="s">
        <v>69</v>
      </c>
      <c r="AV82" s="11" t="s">
        <v>74</v>
      </c>
      <c r="AW82" s="11" t="s">
        <v>33</v>
      </c>
      <c r="AX82" s="11" t="s">
        <v>69</v>
      </c>
      <c r="AY82" s="190" t="s">
        <v>127</v>
      </c>
    </row>
    <row r="83" spans="2:51" s="12" customFormat="1" ht="13.5">
      <c r="B83" s="195"/>
      <c r="D83" s="187" t="s">
        <v>136</v>
      </c>
      <c r="E83" s="196" t="s">
        <v>5</v>
      </c>
      <c r="F83" s="197" t="s">
        <v>74</v>
      </c>
      <c r="H83" s="198">
        <v>1</v>
      </c>
      <c r="I83" s="199"/>
      <c r="L83" s="195"/>
      <c r="M83" s="200"/>
      <c r="N83" s="201"/>
      <c r="O83" s="201"/>
      <c r="P83" s="201"/>
      <c r="Q83" s="201"/>
      <c r="R83" s="201"/>
      <c r="S83" s="201"/>
      <c r="T83" s="202"/>
      <c r="AT83" s="196" t="s">
        <v>136</v>
      </c>
      <c r="AU83" s="196" t="s">
        <v>69</v>
      </c>
      <c r="AV83" s="12" t="s">
        <v>78</v>
      </c>
      <c r="AW83" s="12" t="s">
        <v>33</v>
      </c>
      <c r="AX83" s="12" t="s">
        <v>69</v>
      </c>
      <c r="AY83" s="196" t="s">
        <v>127</v>
      </c>
    </row>
    <row r="84" spans="2:51" s="13" customFormat="1" ht="13.5">
      <c r="B84" s="203"/>
      <c r="D84" s="187" t="s">
        <v>136</v>
      </c>
      <c r="E84" s="226" t="s">
        <v>5</v>
      </c>
      <c r="F84" s="227" t="s">
        <v>139</v>
      </c>
      <c r="H84" s="228">
        <v>1</v>
      </c>
      <c r="I84" s="208"/>
      <c r="L84" s="203"/>
      <c r="M84" s="240"/>
      <c r="N84" s="241"/>
      <c r="O84" s="241"/>
      <c r="P84" s="241"/>
      <c r="Q84" s="241"/>
      <c r="R84" s="241"/>
      <c r="S84" s="241"/>
      <c r="T84" s="242"/>
      <c r="AT84" s="212" t="s">
        <v>136</v>
      </c>
      <c r="AU84" s="212" t="s">
        <v>69</v>
      </c>
      <c r="AV84" s="13" t="s">
        <v>84</v>
      </c>
      <c r="AW84" s="13" t="s">
        <v>33</v>
      </c>
      <c r="AX84" s="13" t="s">
        <v>74</v>
      </c>
      <c r="AY84" s="212" t="s">
        <v>127</v>
      </c>
    </row>
    <row r="85" spans="2:12" s="1" customFormat="1" ht="6.95" customHeight="1">
      <c r="B85" s="55"/>
      <c r="C85" s="56"/>
      <c r="D85" s="56"/>
      <c r="E85" s="56"/>
      <c r="F85" s="56"/>
      <c r="G85" s="56"/>
      <c r="H85" s="56"/>
      <c r="I85" s="126"/>
      <c r="J85" s="56"/>
      <c r="K85" s="56"/>
      <c r="L85" s="40"/>
    </row>
  </sheetData>
  <autoFilter ref="C75:K84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4" customFormat="1" ht="45" customHeight="1">
      <c r="B3" s="247"/>
      <c r="C3" s="366" t="s">
        <v>913</v>
      </c>
      <c r="D3" s="366"/>
      <c r="E3" s="366"/>
      <c r="F3" s="366"/>
      <c r="G3" s="366"/>
      <c r="H3" s="366"/>
      <c r="I3" s="366"/>
      <c r="J3" s="366"/>
      <c r="K3" s="248"/>
    </row>
    <row r="4" spans="2:11" ht="25.5" customHeight="1">
      <c r="B4" s="249"/>
      <c r="C4" s="373" t="s">
        <v>914</v>
      </c>
      <c r="D4" s="373"/>
      <c r="E4" s="373"/>
      <c r="F4" s="373"/>
      <c r="G4" s="373"/>
      <c r="H4" s="373"/>
      <c r="I4" s="373"/>
      <c r="J4" s="373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369" t="s">
        <v>915</v>
      </c>
      <c r="D6" s="369"/>
      <c r="E6" s="369"/>
      <c r="F6" s="369"/>
      <c r="G6" s="369"/>
      <c r="H6" s="369"/>
      <c r="I6" s="369"/>
      <c r="J6" s="369"/>
      <c r="K6" s="250"/>
    </row>
    <row r="7" spans="2:11" ht="15" customHeight="1">
      <c r="B7" s="253"/>
      <c r="C7" s="369" t="s">
        <v>916</v>
      </c>
      <c r="D7" s="369"/>
      <c r="E7" s="369"/>
      <c r="F7" s="369"/>
      <c r="G7" s="369"/>
      <c r="H7" s="369"/>
      <c r="I7" s="369"/>
      <c r="J7" s="369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369" t="s">
        <v>917</v>
      </c>
      <c r="D9" s="369"/>
      <c r="E9" s="369"/>
      <c r="F9" s="369"/>
      <c r="G9" s="369"/>
      <c r="H9" s="369"/>
      <c r="I9" s="369"/>
      <c r="J9" s="369"/>
      <c r="K9" s="250"/>
    </row>
    <row r="10" spans="2:11" ht="15" customHeight="1">
      <c r="B10" s="253"/>
      <c r="C10" s="252"/>
      <c r="D10" s="369" t="s">
        <v>918</v>
      </c>
      <c r="E10" s="369"/>
      <c r="F10" s="369"/>
      <c r="G10" s="369"/>
      <c r="H10" s="369"/>
      <c r="I10" s="369"/>
      <c r="J10" s="369"/>
      <c r="K10" s="250"/>
    </row>
    <row r="11" spans="2:11" ht="15" customHeight="1">
      <c r="B11" s="253"/>
      <c r="C11" s="254"/>
      <c r="D11" s="369" t="s">
        <v>919</v>
      </c>
      <c r="E11" s="369"/>
      <c r="F11" s="369"/>
      <c r="G11" s="369"/>
      <c r="H11" s="369"/>
      <c r="I11" s="369"/>
      <c r="J11" s="369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369" t="s">
        <v>920</v>
      </c>
      <c r="E13" s="369"/>
      <c r="F13" s="369"/>
      <c r="G13" s="369"/>
      <c r="H13" s="369"/>
      <c r="I13" s="369"/>
      <c r="J13" s="369"/>
      <c r="K13" s="250"/>
    </row>
    <row r="14" spans="2:11" ht="15" customHeight="1">
      <c r="B14" s="253"/>
      <c r="C14" s="254"/>
      <c r="D14" s="369" t="s">
        <v>921</v>
      </c>
      <c r="E14" s="369"/>
      <c r="F14" s="369"/>
      <c r="G14" s="369"/>
      <c r="H14" s="369"/>
      <c r="I14" s="369"/>
      <c r="J14" s="369"/>
      <c r="K14" s="250"/>
    </row>
    <row r="15" spans="2:11" ht="15" customHeight="1">
      <c r="B15" s="253"/>
      <c r="C15" s="254"/>
      <c r="D15" s="369" t="s">
        <v>922</v>
      </c>
      <c r="E15" s="369"/>
      <c r="F15" s="369"/>
      <c r="G15" s="369"/>
      <c r="H15" s="369"/>
      <c r="I15" s="369"/>
      <c r="J15" s="369"/>
      <c r="K15" s="250"/>
    </row>
    <row r="16" spans="2:11" ht="15" customHeight="1">
      <c r="B16" s="253"/>
      <c r="C16" s="254"/>
      <c r="D16" s="254"/>
      <c r="E16" s="255" t="s">
        <v>76</v>
      </c>
      <c r="F16" s="369" t="s">
        <v>923</v>
      </c>
      <c r="G16" s="369"/>
      <c r="H16" s="369"/>
      <c r="I16" s="369"/>
      <c r="J16" s="369"/>
      <c r="K16" s="250"/>
    </row>
    <row r="17" spans="2:11" ht="15" customHeight="1">
      <c r="B17" s="253"/>
      <c r="C17" s="254"/>
      <c r="D17" s="254"/>
      <c r="E17" s="255" t="s">
        <v>924</v>
      </c>
      <c r="F17" s="369" t="s">
        <v>925</v>
      </c>
      <c r="G17" s="369"/>
      <c r="H17" s="369"/>
      <c r="I17" s="369"/>
      <c r="J17" s="369"/>
      <c r="K17" s="250"/>
    </row>
    <row r="18" spans="2:11" ht="15" customHeight="1">
      <c r="B18" s="253"/>
      <c r="C18" s="254"/>
      <c r="D18" s="254"/>
      <c r="E18" s="255" t="s">
        <v>926</v>
      </c>
      <c r="F18" s="369" t="s">
        <v>927</v>
      </c>
      <c r="G18" s="369"/>
      <c r="H18" s="369"/>
      <c r="I18" s="369"/>
      <c r="J18" s="369"/>
      <c r="K18" s="250"/>
    </row>
    <row r="19" spans="2:11" ht="15" customHeight="1">
      <c r="B19" s="253"/>
      <c r="C19" s="254"/>
      <c r="D19" s="254"/>
      <c r="E19" s="255" t="s">
        <v>928</v>
      </c>
      <c r="F19" s="369" t="s">
        <v>929</v>
      </c>
      <c r="G19" s="369"/>
      <c r="H19" s="369"/>
      <c r="I19" s="369"/>
      <c r="J19" s="369"/>
      <c r="K19" s="250"/>
    </row>
    <row r="20" spans="2:11" ht="15" customHeight="1">
      <c r="B20" s="253"/>
      <c r="C20" s="254"/>
      <c r="D20" s="254"/>
      <c r="E20" s="255" t="s">
        <v>930</v>
      </c>
      <c r="F20" s="369" t="s">
        <v>931</v>
      </c>
      <c r="G20" s="369"/>
      <c r="H20" s="369"/>
      <c r="I20" s="369"/>
      <c r="J20" s="369"/>
      <c r="K20" s="250"/>
    </row>
    <row r="21" spans="2:11" ht="15" customHeight="1">
      <c r="B21" s="253"/>
      <c r="C21" s="254"/>
      <c r="D21" s="254"/>
      <c r="E21" s="255" t="s">
        <v>932</v>
      </c>
      <c r="F21" s="369" t="s">
        <v>933</v>
      </c>
      <c r="G21" s="369"/>
      <c r="H21" s="369"/>
      <c r="I21" s="369"/>
      <c r="J21" s="369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369" t="s">
        <v>934</v>
      </c>
      <c r="D23" s="369"/>
      <c r="E23" s="369"/>
      <c r="F23" s="369"/>
      <c r="G23" s="369"/>
      <c r="H23" s="369"/>
      <c r="I23" s="369"/>
      <c r="J23" s="369"/>
      <c r="K23" s="250"/>
    </row>
    <row r="24" spans="2:11" ht="15" customHeight="1">
      <c r="B24" s="253"/>
      <c r="C24" s="369" t="s">
        <v>935</v>
      </c>
      <c r="D24" s="369"/>
      <c r="E24" s="369"/>
      <c r="F24" s="369"/>
      <c r="G24" s="369"/>
      <c r="H24" s="369"/>
      <c r="I24" s="369"/>
      <c r="J24" s="369"/>
      <c r="K24" s="250"/>
    </row>
    <row r="25" spans="2:11" ht="15" customHeight="1">
      <c r="B25" s="253"/>
      <c r="C25" s="252"/>
      <c r="D25" s="369" t="s">
        <v>936</v>
      </c>
      <c r="E25" s="369"/>
      <c r="F25" s="369"/>
      <c r="G25" s="369"/>
      <c r="H25" s="369"/>
      <c r="I25" s="369"/>
      <c r="J25" s="369"/>
      <c r="K25" s="250"/>
    </row>
    <row r="26" spans="2:11" ht="15" customHeight="1">
      <c r="B26" s="253"/>
      <c r="C26" s="254"/>
      <c r="D26" s="369" t="s">
        <v>937</v>
      </c>
      <c r="E26" s="369"/>
      <c r="F26" s="369"/>
      <c r="G26" s="369"/>
      <c r="H26" s="369"/>
      <c r="I26" s="369"/>
      <c r="J26" s="369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369" t="s">
        <v>938</v>
      </c>
      <c r="E28" s="369"/>
      <c r="F28" s="369"/>
      <c r="G28" s="369"/>
      <c r="H28" s="369"/>
      <c r="I28" s="369"/>
      <c r="J28" s="369"/>
      <c r="K28" s="250"/>
    </row>
    <row r="29" spans="2:11" ht="15" customHeight="1">
      <c r="B29" s="253"/>
      <c r="C29" s="254"/>
      <c r="D29" s="369" t="s">
        <v>939</v>
      </c>
      <c r="E29" s="369"/>
      <c r="F29" s="369"/>
      <c r="G29" s="369"/>
      <c r="H29" s="369"/>
      <c r="I29" s="369"/>
      <c r="J29" s="369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369" t="s">
        <v>940</v>
      </c>
      <c r="E31" s="369"/>
      <c r="F31" s="369"/>
      <c r="G31" s="369"/>
      <c r="H31" s="369"/>
      <c r="I31" s="369"/>
      <c r="J31" s="369"/>
      <c r="K31" s="250"/>
    </row>
    <row r="32" spans="2:11" ht="15" customHeight="1">
      <c r="B32" s="253"/>
      <c r="C32" s="254"/>
      <c r="D32" s="369" t="s">
        <v>941</v>
      </c>
      <c r="E32" s="369"/>
      <c r="F32" s="369"/>
      <c r="G32" s="369"/>
      <c r="H32" s="369"/>
      <c r="I32" s="369"/>
      <c r="J32" s="369"/>
      <c r="K32" s="250"/>
    </row>
    <row r="33" spans="2:11" ht="15" customHeight="1">
      <c r="B33" s="253"/>
      <c r="C33" s="254"/>
      <c r="D33" s="369" t="s">
        <v>942</v>
      </c>
      <c r="E33" s="369"/>
      <c r="F33" s="369"/>
      <c r="G33" s="369"/>
      <c r="H33" s="369"/>
      <c r="I33" s="369"/>
      <c r="J33" s="369"/>
      <c r="K33" s="250"/>
    </row>
    <row r="34" spans="2:11" ht="15" customHeight="1">
      <c r="B34" s="253"/>
      <c r="C34" s="254"/>
      <c r="D34" s="252"/>
      <c r="E34" s="256" t="s">
        <v>112</v>
      </c>
      <c r="F34" s="252"/>
      <c r="G34" s="369" t="s">
        <v>943</v>
      </c>
      <c r="H34" s="369"/>
      <c r="I34" s="369"/>
      <c r="J34" s="369"/>
      <c r="K34" s="250"/>
    </row>
    <row r="35" spans="2:11" ht="30.75" customHeight="1">
      <c r="B35" s="253"/>
      <c r="C35" s="254"/>
      <c r="D35" s="252"/>
      <c r="E35" s="256" t="s">
        <v>944</v>
      </c>
      <c r="F35" s="252"/>
      <c r="G35" s="369" t="s">
        <v>945</v>
      </c>
      <c r="H35" s="369"/>
      <c r="I35" s="369"/>
      <c r="J35" s="369"/>
      <c r="K35" s="250"/>
    </row>
    <row r="36" spans="2:11" ht="15" customHeight="1">
      <c r="B36" s="253"/>
      <c r="C36" s="254"/>
      <c r="D36" s="252"/>
      <c r="E36" s="256" t="s">
        <v>50</v>
      </c>
      <c r="F36" s="252"/>
      <c r="G36" s="369" t="s">
        <v>946</v>
      </c>
      <c r="H36" s="369"/>
      <c r="I36" s="369"/>
      <c r="J36" s="369"/>
      <c r="K36" s="250"/>
    </row>
    <row r="37" spans="2:11" ht="15" customHeight="1">
      <c r="B37" s="253"/>
      <c r="C37" s="254"/>
      <c r="D37" s="252"/>
      <c r="E37" s="256" t="s">
        <v>113</v>
      </c>
      <c r="F37" s="252"/>
      <c r="G37" s="369" t="s">
        <v>947</v>
      </c>
      <c r="H37" s="369"/>
      <c r="I37" s="369"/>
      <c r="J37" s="369"/>
      <c r="K37" s="250"/>
    </row>
    <row r="38" spans="2:11" ht="15" customHeight="1">
      <c r="B38" s="253"/>
      <c r="C38" s="254"/>
      <c r="D38" s="252"/>
      <c r="E38" s="256" t="s">
        <v>114</v>
      </c>
      <c r="F38" s="252"/>
      <c r="G38" s="369" t="s">
        <v>948</v>
      </c>
      <c r="H38" s="369"/>
      <c r="I38" s="369"/>
      <c r="J38" s="369"/>
      <c r="K38" s="250"/>
    </row>
    <row r="39" spans="2:11" ht="15" customHeight="1">
      <c r="B39" s="253"/>
      <c r="C39" s="254"/>
      <c r="D39" s="252"/>
      <c r="E39" s="256" t="s">
        <v>115</v>
      </c>
      <c r="F39" s="252"/>
      <c r="G39" s="369" t="s">
        <v>949</v>
      </c>
      <c r="H39" s="369"/>
      <c r="I39" s="369"/>
      <c r="J39" s="369"/>
      <c r="K39" s="250"/>
    </row>
    <row r="40" spans="2:11" ht="15" customHeight="1">
      <c r="B40" s="253"/>
      <c r="C40" s="254"/>
      <c r="D40" s="252"/>
      <c r="E40" s="256" t="s">
        <v>950</v>
      </c>
      <c r="F40" s="252"/>
      <c r="G40" s="369" t="s">
        <v>951</v>
      </c>
      <c r="H40" s="369"/>
      <c r="I40" s="369"/>
      <c r="J40" s="369"/>
      <c r="K40" s="250"/>
    </row>
    <row r="41" spans="2:11" ht="15" customHeight="1">
      <c r="B41" s="253"/>
      <c r="C41" s="254"/>
      <c r="D41" s="252"/>
      <c r="E41" s="256"/>
      <c r="F41" s="252"/>
      <c r="G41" s="369" t="s">
        <v>952</v>
      </c>
      <c r="H41" s="369"/>
      <c r="I41" s="369"/>
      <c r="J41" s="369"/>
      <c r="K41" s="250"/>
    </row>
    <row r="42" spans="2:11" ht="15" customHeight="1">
      <c r="B42" s="253"/>
      <c r="C42" s="254"/>
      <c r="D42" s="252"/>
      <c r="E42" s="256" t="s">
        <v>953</v>
      </c>
      <c r="F42" s="252"/>
      <c r="G42" s="369" t="s">
        <v>954</v>
      </c>
      <c r="H42" s="369"/>
      <c r="I42" s="369"/>
      <c r="J42" s="369"/>
      <c r="K42" s="250"/>
    </row>
    <row r="43" spans="2:11" ht="15" customHeight="1">
      <c r="B43" s="253"/>
      <c r="C43" s="254"/>
      <c r="D43" s="252"/>
      <c r="E43" s="256" t="s">
        <v>117</v>
      </c>
      <c r="F43" s="252"/>
      <c r="G43" s="369" t="s">
        <v>955</v>
      </c>
      <c r="H43" s="369"/>
      <c r="I43" s="369"/>
      <c r="J43" s="369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369" t="s">
        <v>956</v>
      </c>
      <c r="E45" s="369"/>
      <c r="F45" s="369"/>
      <c r="G45" s="369"/>
      <c r="H45" s="369"/>
      <c r="I45" s="369"/>
      <c r="J45" s="369"/>
      <c r="K45" s="250"/>
    </row>
    <row r="46" spans="2:11" ht="15" customHeight="1">
      <c r="B46" s="253"/>
      <c r="C46" s="254"/>
      <c r="D46" s="254"/>
      <c r="E46" s="369" t="s">
        <v>957</v>
      </c>
      <c r="F46" s="369"/>
      <c r="G46" s="369"/>
      <c r="H46" s="369"/>
      <c r="I46" s="369"/>
      <c r="J46" s="369"/>
      <c r="K46" s="250"/>
    </row>
    <row r="47" spans="2:11" ht="15" customHeight="1">
      <c r="B47" s="253"/>
      <c r="C47" s="254"/>
      <c r="D47" s="254"/>
      <c r="E47" s="369" t="s">
        <v>958</v>
      </c>
      <c r="F47" s="369"/>
      <c r="G47" s="369"/>
      <c r="H47" s="369"/>
      <c r="I47" s="369"/>
      <c r="J47" s="369"/>
      <c r="K47" s="250"/>
    </row>
    <row r="48" spans="2:11" ht="15" customHeight="1">
      <c r="B48" s="253"/>
      <c r="C48" s="254"/>
      <c r="D48" s="254"/>
      <c r="E48" s="369" t="s">
        <v>959</v>
      </c>
      <c r="F48" s="369"/>
      <c r="G48" s="369"/>
      <c r="H48" s="369"/>
      <c r="I48" s="369"/>
      <c r="J48" s="369"/>
      <c r="K48" s="250"/>
    </row>
    <row r="49" spans="2:11" ht="15" customHeight="1">
      <c r="B49" s="253"/>
      <c r="C49" s="254"/>
      <c r="D49" s="369" t="s">
        <v>960</v>
      </c>
      <c r="E49" s="369"/>
      <c r="F49" s="369"/>
      <c r="G49" s="369"/>
      <c r="H49" s="369"/>
      <c r="I49" s="369"/>
      <c r="J49" s="369"/>
      <c r="K49" s="250"/>
    </row>
    <row r="50" spans="2:11" ht="25.5" customHeight="1">
      <c r="B50" s="249"/>
      <c r="C50" s="373" t="s">
        <v>961</v>
      </c>
      <c r="D50" s="373"/>
      <c r="E50" s="373"/>
      <c r="F50" s="373"/>
      <c r="G50" s="373"/>
      <c r="H50" s="373"/>
      <c r="I50" s="373"/>
      <c r="J50" s="373"/>
      <c r="K50" s="250"/>
    </row>
    <row r="51" spans="2:11" ht="5.25" customHeight="1">
      <c r="B51" s="249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9"/>
      <c r="C52" s="369" t="s">
        <v>962</v>
      </c>
      <c r="D52" s="369"/>
      <c r="E52" s="369"/>
      <c r="F52" s="369"/>
      <c r="G52" s="369"/>
      <c r="H52" s="369"/>
      <c r="I52" s="369"/>
      <c r="J52" s="369"/>
      <c r="K52" s="250"/>
    </row>
    <row r="53" spans="2:11" ht="15" customHeight="1">
      <c r="B53" s="249"/>
      <c r="C53" s="369" t="s">
        <v>963</v>
      </c>
      <c r="D53" s="369"/>
      <c r="E53" s="369"/>
      <c r="F53" s="369"/>
      <c r="G53" s="369"/>
      <c r="H53" s="369"/>
      <c r="I53" s="369"/>
      <c r="J53" s="369"/>
      <c r="K53" s="250"/>
    </row>
    <row r="54" spans="2:11" ht="12.75" customHeight="1">
      <c r="B54" s="249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9"/>
      <c r="C55" s="369" t="s">
        <v>964</v>
      </c>
      <c r="D55" s="369"/>
      <c r="E55" s="369"/>
      <c r="F55" s="369"/>
      <c r="G55" s="369"/>
      <c r="H55" s="369"/>
      <c r="I55" s="369"/>
      <c r="J55" s="369"/>
      <c r="K55" s="250"/>
    </row>
    <row r="56" spans="2:11" ht="15" customHeight="1">
      <c r="B56" s="249"/>
      <c r="C56" s="254"/>
      <c r="D56" s="369" t="s">
        <v>965</v>
      </c>
      <c r="E56" s="369"/>
      <c r="F56" s="369"/>
      <c r="G56" s="369"/>
      <c r="H56" s="369"/>
      <c r="I56" s="369"/>
      <c r="J56" s="369"/>
      <c r="K56" s="250"/>
    </row>
    <row r="57" spans="2:11" ht="15" customHeight="1">
      <c r="B57" s="249"/>
      <c r="C57" s="254"/>
      <c r="D57" s="369" t="s">
        <v>966</v>
      </c>
      <c r="E57" s="369"/>
      <c r="F57" s="369"/>
      <c r="G57" s="369"/>
      <c r="H57" s="369"/>
      <c r="I57" s="369"/>
      <c r="J57" s="369"/>
      <c r="K57" s="250"/>
    </row>
    <row r="58" spans="2:11" ht="15" customHeight="1">
      <c r="B58" s="249"/>
      <c r="C58" s="254"/>
      <c r="D58" s="369" t="s">
        <v>967</v>
      </c>
      <c r="E58" s="369"/>
      <c r="F58" s="369"/>
      <c r="G58" s="369"/>
      <c r="H58" s="369"/>
      <c r="I58" s="369"/>
      <c r="J58" s="369"/>
      <c r="K58" s="250"/>
    </row>
    <row r="59" spans="2:11" ht="15" customHeight="1">
      <c r="B59" s="249"/>
      <c r="C59" s="254"/>
      <c r="D59" s="369" t="s">
        <v>968</v>
      </c>
      <c r="E59" s="369"/>
      <c r="F59" s="369"/>
      <c r="G59" s="369"/>
      <c r="H59" s="369"/>
      <c r="I59" s="369"/>
      <c r="J59" s="369"/>
      <c r="K59" s="250"/>
    </row>
    <row r="60" spans="2:11" ht="15" customHeight="1">
      <c r="B60" s="249"/>
      <c r="C60" s="254"/>
      <c r="D60" s="370" t="s">
        <v>969</v>
      </c>
      <c r="E60" s="370"/>
      <c r="F60" s="370"/>
      <c r="G60" s="370"/>
      <c r="H60" s="370"/>
      <c r="I60" s="370"/>
      <c r="J60" s="370"/>
      <c r="K60" s="250"/>
    </row>
    <row r="61" spans="2:11" ht="15" customHeight="1">
      <c r="B61" s="249"/>
      <c r="C61" s="254"/>
      <c r="D61" s="369" t="s">
        <v>970</v>
      </c>
      <c r="E61" s="369"/>
      <c r="F61" s="369"/>
      <c r="G61" s="369"/>
      <c r="H61" s="369"/>
      <c r="I61" s="369"/>
      <c r="J61" s="369"/>
      <c r="K61" s="250"/>
    </row>
    <row r="62" spans="2:11" ht="12.75" customHeight="1">
      <c r="B62" s="249"/>
      <c r="C62" s="254"/>
      <c r="D62" s="254"/>
      <c r="E62" s="257"/>
      <c r="F62" s="254"/>
      <c r="G62" s="254"/>
      <c r="H62" s="254"/>
      <c r="I62" s="254"/>
      <c r="J62" s="254"/>
      <c r="K62" s="250"/>
    </row>
    <row r="63" spans="2:11" ht="15" customHeight="1">
      <c r="B63" s="249"/>
      <c r="C63" s="254"/>
      <c r="D63" s="369" t="s">
        <v>971</v>
      </c>
      <c r="E63" s="369"/>
      <c r="F63" s="369"/>
      <c r="G63" s="369"/>
      <c r="H63" s="369"/>
      <c r="I63" s="369"/>
      <c r="J63" s="369"/>
      <c r="K63" s="250"/>
    </row>
    <row r="64" spans="2:11" ht="15" customHeight="1">
      <c r="B64" s="249"/>
      <c r="C64" s="254"/>
      <c r="D64" s="370" t="s">
        <v>972</v>
      </c>
      <c r="E64" s="370"/>
      <c r="F64" s="370"/>
      <c r="G64" s="370"/>
      <c r="H64" s="370"/>
      <c r="I64" s="370"/>
      <c r="J64" s="370"/>
      <c r="K64" s="250"/>
    </row>
    <row r="65" spans="2:11" ht="15" customHeight="1">
      <c r="B65" s="249"/>
      <c r="C65" s="254"/>
      <c r="D65" s="369" t="s">
        <v>973</v>
      </c>
      <c r="E65" s="369"/>
      <c r="F65" s="369"/>
      <c r="G65" s="369"/>
      <c r="H65" s="369"/>
      <c r="I65" s="369"/>
      <c r="J65" s="369"/>
      <c r="K65" s="250"/>
    </row>
    <row r="66" spans="2:11" ht="15" customHeight="1">
      <c r="B66" s="249"/>
      <c r="C66" s="254"/>
      <c r="D66" s="369" t="s">
        <v>974</v>
      </c>
      <c r="E66" s="369"/>
      <c r="F66" s="369"/>
      <c r="G66" s="369"/>
      <c r="H66" s="369"/>
      <c r="I66" s="369"/>
      <c r="J66" s="369"/>
      <c r="K66" s="250"/>
    </row>
    <row r="67" spans="2:11" ht="15" customHeight="1">
      <c r="B67" s="249"/>
      <c r="C67" s="254"/>
      <c r="D67" s="369" t="s">
        <v>975</v>
      </c>
      <c r="E67" s="369"/>
      <c r="F67" s="369"/>
      <c r="G67" s="369"/>
      <c r="H67" s="369"/>
      <c r="I67" s="369"/>
      <c r="J67" s="369"/>
      <c r="K67" s="250"/>
    </row>
    <row r="68" spans="2:11" ht="15" customHeight="1">
      <c r="B68" s="249"/>
      <c r="C68" s="254"/>
      <c r="D68" s="369" t="s">
        <v>976</v>
      </c>
      <c r="E68" s="369"/>
      <c r="F68" s="369"/>
      <c r="G68" s="369"/>
      <c r="H68" s="369"/>
      <c r="I68" s="369"/>
      <c r="J68" s="369"/>
      <c r="K68" s="250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371" t="s">
        <v>91</v>
      </c>
      <c r="D73" s="371"/>
      <c r="E73" s="371"/>
      <c r="F73" s="371"/>
      <c r="G73" s="371"/>
      <c r="H73" s="371"/>
      <c r="I73" s="371"/>
      <c r="J73" s="371"/>
      <c r="K73" s="267"/>
    </row>
    <row r="74" spans="2:11" ht="17.25" customHeight="1">
      <c r="B74" s="266"/>
      <c r="C74" s="268" t="s">
        <v>977</v>
      </c>
      <c r="D74" s="268"/>
      <c r="E74" s="268"/>
      <c r="F74" s="268" t="s">
        <v>978</v>
      </c>
      <c r="G74" s="269"/>
      <c r="H74" s="268" t="s">
        <v>113</v>
      </c>
      <c r="I74" s="268" t="s">
        <v>54</v>
      </c>
      <c r="J74" s="268" t="s">
        <v>979</v>
      </c>
      <c r="K74" s="267"/>
    </row>
    <row r="75" spans="2:11" ht="17.25" customHeight="1">
      <c r="B75" s="266"/>
      <c r="C75" s="270" t="s">
        <v>980</v>
      </c>
      <c r="D75" s="270"/>
      <c r="E75" s="270"/>
      <c r="F75" s="271" t="s">
        <v>981</v>
      </c>
      <c r="G75" s="272"/>
      <c r="H75" s="270"/>
      <c r="I75" s="270"/>
      <c r="J75" s="270" t="s">
        <v>982</v>
      </c>
      <c r="K75" s="267"/>
    </row>
    <row r="76" spans="2:11" ht="5.25" customHeight="1">
      <c r="B76" s="266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6"/>
      <c r="C77" s="256" t="s">
        <v>50</v>
      </c>
      <c r="D77" s="273"/>
      <c r="E77" s="273"/>
      <c r="F77" s="275" t="s">
        <v>983</v>
      </c>
      <c r="G77" s="274"/>
      <c r="H77" s="256" t="s">
        <v>984</v>
      </c>
      <c r="I77" s="256" t="s">
        <v>985</v>
      </c>
      <c r="J77" s="256">
        <v>20</v>
      </c>
      <c r="K77" s="267"/>
    </row>
    <row r="78" spans="2:11" ht="15" customHeight="1">
      <c r="B78" s="266"/>
      <c r="C78" s="256" t="s">
        <v>986</v>
      </c>
      <c r="D78" s="256"/>
      <c r="E78" s="256"/>
      <c r="F78" s="275" t="s">
        <v>983</v>
      </c>
      <c r="G78" s="274"/>
      <c r="H78" s="256" t="s">
        <v>987</v>
      </c>
      <c r="I78" s="256" t="s">
        <v>985</v>
      </c>
      <c r="J78" s="256">
        <v>120</v>
      </c>
      <c r="K78" s="267"/>
    </row>
    <row r="79" spans="2:11" ht="15" customHeight="1">
      <c r="B79" s="276"/>
      <c r="C79" s="256" t="s">
        <v>988</v>
      </c>
      <c r="D79" s="256"/>
      <c r="E79" s="256"/>
      <c r="F79" s="275" t="s">
        <v>989</v>
      </c>
      <c r="G79" s="274"/>
      <c r="H79" s="256" t="s">
        <v>990</v>
      </c>
      <c r="I79" s="256" t="s">
        <v>985</v>
      </c>
      <c r="J79" s="256">
        <v>50</v>
      </c>
      <c r="K79" s="267"/>
    </row>
    <row r="80" spans="2:11" ht="15" customHeight="1">
      <c r="B80" s="276"/>
      <c r="C80" s="256" t="s">
        <v>991</v>
      </c>
      <c r="D80" s="256"/>
      <c r="E80" s="256"/>
      <c r="F80" s="275" t="s">
        <v>983</v>
      </c>
      <c r="G80" s="274"/>
      <c r="H80" s="256" t="s">
        <v>992</v>
      </c>
      <c r="I80" s="256" t="s">
        <v>993</v>
      </c>
      <c r="J80" s="256"/>
      <c r="K80" s="267"/>
    </row>
    <row r="81" spans="2:11" ht="15" customHeight="1">
      <c r="B81" s="276"/>
      <c r="C81" s="277" t="s">
        <v>994</v>
      </c>
      <c r="D81" s="277"/>
      <c r="E81" s="277"/>
      <c r="F81" s="278" t="s">
        <v>989</v>
      </c>
      <c r="G81" s="277"/>
      <c r="H81" s="277" t="s">
        <v>995</v>
      </c>
      <c r="I81" s="277" t="s">
        <v>985</v>
      </c>
      <c r="J81" s="277">
        <v>15</v>
      </c>
      <c r="K81" s="267"/>
    </row>
    <row r="82" spans="2:11" ht="15" customHeight="1">
      <c r="B82" s="276"/>
      <c r="C82" s="277" t="s">
        <v>996</v>
      </c>
      <c r="D82" s="277"/>
      <c r="E82" s="277"/>
      <c r="F82" s="278" t="s">
        <v>989</v>
      </c>
      <c r="G82" s="277"/>
      <c r="H82" s="277" t="s">
        <v>997</v>
      </c>
      <c r="I82" s="277" t="s">
        <v>985</v>
      </c>
      <c r="J82" s="277">
        <v>15</v>
      </c>
      <c r="K82" s="267"/>
    </row>
    <row r="83" spans="2:11" ht="15" customHeight="1">
      <c r="B83" s="276"/>
      <c r="C83" s="277" t="s">
        <v>998</v>
      </c>
      <c r="D83" s="277"/>
      <c r="E83" s="277"/>
      <c r="F83" s="278" t="s">
        <v>989</v>
      </c>
      <c r="G83" s="277"/>
      <c r="H83" s="277" t="s">
        <v>999</v>
      </c>
      <c r="I83" s="277" t="s">
        <v>985</v>
      </c>
      <c r="J83" s="277">
        <v>20</v>
      </c>
      <c r="K83" s="267"/>
    </row>
    <row r="84" spans="2:11" ht="15" customHeight="1">
      <c r="B84" s="276"/>
      <c r="C84" s="277" t="s">
        <v>1000</v>
      </c>
      <c r="D84" s="277"/>
      <c r="E84" s="277"/>
      <c r="F84" s="278" t="s">
        <v>989</v>
      </c>
      <c r="G84" s="277"/>
      <c r="H84" s="277" t="s">
        <v>1001</v>
      </c>
      <c r="I84" s="277" t="s">
        <v>985</v>
      </c>
      <c r="J84" s="277">
        <v>20</v>
      </c>
      <c r="K84" s="267"/>
    </row>
    <row r="85" spans="2:11" ht="15" customHeight="1">
      <c r="B85" s="276"/>
      <c r="C85" s="256" t="s">
        <v>1002</v>
      </c>
      <c r="D85" s="256"/>
      <c r="E85" s="256"/>
      <c r="F85" s="275" t="s">
        <v>989</v>
      </c>
      <c r="G85" s="274"/>
      <c r="H85" s="256" t="s">
        <v>1003</v>
      </c>
      <c r="I85" s="256" t="s">
        <v>985</v>
      </c>
      <c r="J85" s="256">
        <v>50</v>
      </c>
      <c r="K85" s="267"/>
    </row>
    <row r="86" spans="2:11" ht="15" customHeight="1">
      <c r="B86" s="276"/>
      <c r="C86" s="256" t="s">
        <v>1004</v>
      </c>
      <c r="D86" s="256"/>
      <c r="E86" s="256"/>
      <c r="F86" s="275" t="s">
        <v>989</v>
      </c>
      <c r="G86" s="274"/>
      <c r="H86" s="256" t="s">
        <v>1005</v>
      </c>
      <c r="I86" s="256" t="s">
        <v>985</v>
      </c>
      <c r="J86" s="256">
        <v>20</v>
      </c>
      <c r="K86" s="267"/>
    </row>
    <row r="87" spans="2:11" ht="15" customHeight="1">
      <c r="B87" s="276"/>
      <c r="C87" s="256" t="s">
        <v>1006</v>
      </c>
      <c r="D87" s="256"/>
      <c r="E87" s="256"/>
      <c r="F87" s="275" t="s">
        <v>989</v>
      </c>
      <c r="G87" s="274"/>
      <c r="H87" s="256" t="s">
        <v>1007</v>
      </c>
      <c r="I87" s="256" t="s">
        <v>985</v>
      </c>
      <c r="J87" s="256">
        <v>20</v>
      </c>
      <c r="K87" s="267"/>
    </row>
    <row r="88" spans="2:11" ht="15" customHeight="1">
      <c r="B88" s="276"/>
      <c r="C88" s="256" t="s">
        <v>1008</v>
      </c>
      <c r="D88" s="256"/>
      <c r="E88" s="256"/>
      <c r="F88" s="275" t="s">
        <v>989</v>
      </c>
      <c r="G88" s="274"/>
      <c r="H88" s="256" t="s">
        <v>1009</v>
      </c>
      <c r="I88" s="256" t="s">
        <v>985</v>
      </c>
      <c r="J88" s="256">
        <v>50</v>
      </c>
      <c r="K88" s="267"/>
    </row>
    <row r="89" spans="2:11" ht="15" customHeight="1">
      <c r="B89" s="276"/>
      <c r="C89" s="256" t="s">
        <v>1010</v>
      </c>
      <c r="D89" s="256"/>
      <c r="E89" s="256"/>
      <c r="F89" s="275" t="s">
        <v>989</v>
      </c>
      <c r="G89" s="274"/>
      <c r="H89" s="256" t="s">
        <v>1010</v>
      </c>
      <c r="I89" s="256" t="s">
        <v>985</v>
      </c>
      <c r="J89" s="256">
        <v>50</v>
      </c>
      <c r="K89" s="267"/>
    </row>
    <row r="90" spans="2:11" ht="15" customHeight="1">
      <c r="B90" s="276"/>
      <c r="C90" s="256" t="s">
        <v>118</v>
      </c>
      <c r="D90" s="256"/>
      <c r="E90" s="256"/>
      <c r="F90" s="275" t="s">
        <v>989</v>
      </c>
      <c r="G90" s="274"/>
      <c r="H90" s="256" t="s">
        <v>1011</v>
      </c>
      <c r="I90" s="256" t="s">
        <v>985</v>
      </c>
      <c r="J90" s="256">
        <v>255</v>
      </c>
      <c r="K90" s="267"/>
    </row>
    <row r="91" spans="2:11" ht="15" customHeight="1">
      <c r="B91" s="276"/>
      <c r="C91" s="256" t="s">
        <v>1012</v>
      </c>
      <c r="D91" s="256"/>
      <c r="E91" s="256"/>
      <c r="F91" s="275" t="s">
        <v>983</v>
      </c>
      <c r="G91" s="274"/>
      <c r="H91" s="256" t="s">
        <v>1013</v>
      </c>
      <c r="I91" s="256" t="s">
        <v>1014</v>
      </c>
      <c r="J91" s="256"/>
      <c r="K91" s="267"/>
    </row>
    <row r="92" spans="2:11" ht="15" customHeight="1">
      <c r="B92" s="276"/>
      <c r="C92" s="256" t="s">
        <v>1015</v>
      </c>
      <c r="D92" s="256"/>
      <c r="E92" s="256"/>
      <c r="F92" s="275" t="s">
        <v>983</v>
      </c>
      <c r="G92" s="274"/>
      <c r="H92" s="256" t="s">
        <v>1016</v>
      </c>
      <c r="I92" s="256" t="s">
        <v>1017</v>
      </c>
      <c r="J92" s="256"/>
      <c r="K92" s="267"/>
    </row>
    <row r="93" spans="2:11" ht="15" customHeight="1">
      <c r="B93" s="276"/>
      <c r="C93" s="256" t="s">
        <v>1018</v>
      </c>
      <c r="D93" s="256"/>
      <c r="E93" s="256"/>
      <c r="F93" s="275" t="s">
        <v>983</v>
      </c>
      <c r="G93" s="274"/>
      <c r="H93" s="256" t="s">
        <v>1018</v>
      </c>
      <c r="I93" s="256" t="s">
        <v>1017</v>
      </c>
      <c r="J93" s="256"/>
      <c r="K93" s="267"/>
    </row>
    <row r="94" spans="2:11" ht="15" customHeight="1">
      <c r="B94" s="276"/>
      <c r="C94" s="256" t="s">
        <v>35</v>
      </c>
      <c r="D94" s="256"/>
      <c r="E94" s="256"/>
      <c r="F94" s="275" t="s">
        <v>983</v>
      </c>
      <c r="G94" s="274"/>
      <c r="H94" s="256" t="s">
        <v>1019</v>
      </c>
      <c r="I94" s="256" t="s">
        <v>1017</v>
      </c>
      <c r="J94" s="256"/>
      <c r="K94" s="267"/>
    </row>
    <row r="95" spans="2:11" ht="15" customHeight="1">
      <c r="B95" s="276"/>
      <c r="C95" s="256" t="s">
        <v>45</v>
      </c>
      <c r="D95" s="256"/>
      <c r="E95" s="256"/>
      <c r="F95" s="275" t="s">
        <v>983</v>
      </c>
      <c r="G95" s="274"/>
      <c r="H95" s="256" t="s">
        <v>1020</v>
      </c>
      <c r="I95" s="256" t="s">
        <v>1017</v>
      </c>
      <c r="J95" s="256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371" t="s">
        <v>1021</v>
      </c>
      <c r="D100" s="371"/>
      <c r="E100" s="371"/>
      <c r="F100" s="371"/>
      <c r="G100" s="371"/>
      <c r="H100" s="371"/>
      <c r="I100" s="371"/>
      <c r="J100" s="371"/>
      <c r="K100" s="267"/>
    </row>
    <row r="101" spans="2:11" ht="17.25" customHeight="1">
      <c r="B101" s="266"/>
      <c r="C101" s="268" t="s">
        <v>977</v>
      </c>
      <c r="D101" s="268"/>
      <c r="E101" s="268"/>
      <c r="F101" s="268" t="s">
        <v>978</v>
      </c>
      <c r="G101" s="269"/>
      <c r="H101" s="268" t="s">
        <v>113</v>
      </c>
      <c r="I101" s="268" t="s">
        <v>54</v>
      </c>
      <c r="J101" s="268" t="s">
        <v>979</v>
      </c>
      <c r="K101" s="267"/>
    </row>
    <row r="102" spans="2:11" ht="17.25" customHeight="1">
      <c r="B102" s="266"/>
      <c r="C102" s="270" t="s">
        <v>980</v>
      </c>
      <c r="D102" s="270"/>
      <c r="E102" s="270"/>
      <c r="F102" s="271" t="s">
        <v>981</v>
      </c>
      <c r="G102" s="272"/>
      <c r="H102" s="270"/>
      <c r="I102" s="270"/>
      <c r="J102" s="270" t="s">
        <v>982</v>
      </c>
      <c r="K102" s="267"/>
    </row>
    <row r="103" spans="2:11" ht="5.25" customHeight="1">
      <c r="B103" s="266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6"/>
      <c r="C104" s="256" t="s">
        <v>50</v>
      </c>
      <c r="D104" s="273"/>
      <c r="E104" s="273"/>
      <c r="F104" s="275" t="s">
        <v>983</v>
      </c>
      <c r="G104" s="284"/>
      <c r="H104" s="256" t="s">
        <v>1022</v>
      </c>
      <c r="I104" s="256" t="s">
        <v>985</v>
      </c>
      <c r="J104" s="256">
        <v>20</v>
      </c>
      <c r="K104" s="267"/>
    </row>
    <row r="105" spans="2:11" ht="15" customHeight="1">
      <c r="B105" s="266"/>
      <c r="C105" s="256" t="s">
        <v>986</v>
      </c>
      <c r="D105" s="256"/>
      <c r="E105" s="256"/>
      <c r="F105" s="275" t="s">
        <v>983</v>
      </c>
      <c r="G105" s="256"/>
      <c r="H105" s="256" t="s">
        <v>1022</v>
      </c>
      <c r="I105" s="256" t="s">
        <v>985</v>
      </c>
      <c r="J105" s="256">
        <v>120</v>
      </c>
      <c r="K105" s="267"/>
    </row>
    <row r="106" spans="2:11" ht="15" customHeight="1">
      <c r="B106" s="276"/>
      <c r="C106" s="256" t="s">
        <v>988</v>
      </c>
      <c r="D106" s="256"/>
      <c r="E106" s="256"/>
      <c r="F106" s="275" t="s">
        <v>989</v>
      </c>
      <c r="G106" s="256"/>
      <c r="H106" s="256" t="s">
        <v>1022</v>
      </c>
      <c r="I106" s="256" t="s">
        <v>985</v>
      </c>
      <c r="J106" s="256">
        <v>50</v>
      </c>
      <c r="K106" s="267"/>
    </row>
    <row r="107" spans="2:11" ht="15" customHeight="1">
      <c r="B107" s="276"/>
      <c r="C107" s="256" t="s">
        <v>991</v>
      </c>
      <c r="D107" s="256"/>
      <c r="E107" s="256"/>
      <c r="F107" s="275" t="s">
        <v>983</v>
      </c>
      <c r="G107" s="256"/>
      <c r="H107" s="256" t="s">
        <v>1022</v>
      </c>
      <c r="I107" s="256" t="s">
        <v>993</v>
      </c>
      <c r="J107" s="256"/>
      <c r="K107" s="267"/>
    </row>
    <row r="108" spans="2:11" ht="15" customHeight="1">
      <c r="B108" s="276"/>
      <c r="C108" s="256" t="s">
        <v>1002</v>
      </c>
      <c r="D108" s="256"/>
      <c r="E108" s="256"/>
      <c r="F108" s="275" t="s">
        <v>989</v>
      </c>
      <c r="G108" s="256"/>
      <c r="H108" s="256" t="s">
        <v>1022</v>
      </c>
      <c r="I108" s="256" t="s">
        <v>985</v>
      </c>
      <c r="J108" s="256">
        <v>50</v>
      </c>
      <c r="K108" s="267"/>
    </row>
    <row r="109" spans="2:11" ht="15" customHeight="1">
      <c r="B109" s="276"/>
      <c r="C109" s="256" t="s">
        <v>1010</v>
      </c>
      <c r="D109" s="256"/>
      <c r="E109" s="256"/>
      <c r="F109" s="275" t="s">
        <v>989</v>
      </c>
      <c r="G109" s="256"/>
      <c r="H109" s="256" t="s">
        <v>1022</v>
      </c>
      <c r="I109" s="256" t="s">
        <v>985</v>
      </c>
      <c r="J109" s="256">
        <v>50</v>
      </c>
      <c r="K109" s="267"/>
    </row>
    <row r="110" spans="2:11" ht="15" customHeight="1">
      <c r="B110" s="276"/>
      <c r="C110" s="256" t="s">
        <v>1008</v>
      </c>
      <c r="D110" s="256"/>
      <c r="E110" s="256"/>
      <c r="F110" s="275" t="s">
        <v>989</v>
      </c>
      <c r="G110" s="256"/>
      <c r="H110" s="256" t="s">
        <v>1022</v>
      </c>
      <c r="I110" s="256" t="s">
        <v>985</v>
      </c>
      <c r="J110" s="256">
        <v>50</v>
      </c>
      <c r="K110" s="267"/>
    </row>
    <row r="111" spans="2:11" ht="15" customHeight="1">
      <c r="B111" s="276"/>
      <c r="C111" s="256" t="s">
        <v>50</v>
      </c>
      <c r="D111" s="256"/>
      <c r="E111" s="256"/>
      <c r="F111" s="275" t="s">
        <v>983</v>
      </c>
      <c r="G111" s="256"/>
      <c r="H111" s="256" t="s">
        <v>1023</v>
      </c>
      <c r="I111" s="256" t="s">
        <v>985</v>
      </c>
      <c r="J111" s="256">
        <v>20</v>
      </c>
      <c r="K111" s="267"/>
    </row>
    <row r="112" spans="2:11" ht="15" customHeight="1">
      <c r="B112" s="276"/>
      <c r="C112" s="256" t="s">
        <v>1024</v>
      </c>
      <c r="D112" s="256"/>
      <c r="E112" s="256"/>
      <c r="F112" s="275" t="s">
        <v>983</v>
      </c>
      <c r="G112" s="256"/>
      <c r="H112" s="256" t="s">
        <v>1025</v>
      </c>
      <c r="I112" s="256" t="s">
        <v>985</v>
      </c>
      <c r="J112" s="256">
        <v>120</v>
      </c>
      <c r="K112" s="267"/>
    </row>
    <row r="113" spans="2:11" ht="15" customHeight="1">
      <c r="B113" s="276"/>
      <c r="C113" s="256" t="s">
        <v>35</v>
      </c>
      <c r="D113" s="256"/>
      <c r="E113" s="256"/>
      <c r="F113" s="275" t="s">
        <v>983</v>
      </c>
      <c r="G113" s="256"/>
      <c r="H113" s="256" t="s">
        <v>1026</v>
      </c>
      <c r="I113" s="256" t="s">
        <v>1017</v>
      </c>
      <c r="J113" s="256"/>
      <c r="K113" s="267"/>
    </row>
    <row r="114" spans="2:11" ht="15" customHeight="1">
      <c r="B114" s="276"/>
      <c r="C114" s="256" t="s">
        <v>45</v>
      </c>
      <c r="D114" s="256"/>
      <c r="E114" s="256"/>
      <c r="F114" s="275" t="s">
        <v>983</v>
      </c>
      <c r="G114" s="256"/>
      <c r="H114" s="256" t="s">
        <v>1027</v>
      </c>
      <c r="I114" s="256" t="s">
        <v>1017</v>
      </c>
      <c r="J114" s="256"/>
      <c r="K114" s="267"/>
    </row>
    <row r="115" spans="2:11" ht="15" customHeight="1">
      <c r="B115" s="276"/>
      <c r="C115" s="256" t="s">
        <v>54</v>
      </c>
      <c r="D115" s="256"/>
      <c r="E115" s="256"/>
      <c r="F115" s="275" t="s">
        <v>983</v>
      </c>
      <c r="G115" s="256"/>
      <c r="H115" s="256" t="s">
        <v>1028</v>
      </c>
      <c r="I115" s="256" t="s">
        <v>1029</v>
      </c>
      <c r="J115" s="256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2"/>
      <c r="D117" s="252"/>
      <c r="E117" s="252"/>
      <c r="F117" s="287"/>
      <c r="G117" s="252"/>
      <c r="H117" s="252"/>
      <c r="I117" s="252"/>
      <c r="J117" s="252"/>
      <c r="K117" s="286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366" t="s">
        <v>1030</v>
      </c>
      <c r="D120" s="366"/>
      <c r="E120" s="366"/>
      <c r="F120" s="366"/>
      <c r="G120" s="366"/>
      <c r="H120" s="366"/>
      <c r="I120" s="366"/>
      <c r="J120" s="366"/>
      <c r="K120" s="292"/>
    </row>
    <row r="121" spans="2:11" ht="17.25" customHeight="1">
      <c r="B121" s="293"/>
      <c r="C121" s="268" t="s">
        <v>977</v>
      </c>
      <c r="D121" s="268"/>
      <c r="E121" s="268"/>
      <c r="F121" s="268" t="s">
        <v>978</v>
      </c>
      <c r="G121" s="269"/>
      <c r="H121" s="268" t="s">
        <v>113</v>
      </c>
      <c r="I121" s="268" t="s">
        <v>54</v>
      </c>
      <c r="J121" s="268" t="s">
        <v>979</v>
      </c>
      <c r="K121" s="294"/>
    </row>
    <row r="122" spans="2:11" ht="17.25" customHeight="1">
      <c r="B122" s="293"/>
      <c r="C122" s="270" t="s">
        <v>980</v>
      </c>
      <c r="D122" s="270"/>
      <c r="E122" s="270"/>
      <c r="F122" s="271" t="s">
        <v>981</v>
      </c>
      <c r="G122" s="272"/>
      <c r="H122" s="270"/>
      <c r="I122" s="270"/>
      <c r="J122" s="270" t="s">
        <v>982</v>
      </c>
      <c r="K122" s="294"/>
    </row>
    <row r="123" spans="2:11" ht="5.25" customHeight="1">
      <c r="B123" s="295"/>
      <c r="C123" s="273"/>
      <c r="D123" s="273"/>
      <c r="E123" s="273"/>
      <c r="F123" s="273"/>
      <c r="G123" s="256"/>
      <c r="H123" s="273"/>
      <c r="I123" s="273"/>
      <c r="J123" s="273"/>
      <c r="K123" s="296"/>
    </row>
    <row r="124" spans="2:11" ht="15" customHeight="1">
      <c r="B124" s="295"/>
      <c r="C124" s="256" t="s">
        <v>986</v>
      </c>
      <c r="D124" s="273"/>
      <c r="E124" s="273"/>
      <c r="F124" s="275" t="s">
        <v>983</v>
      </c>
      <c r="G124" s="256"/>
      <c r="H124" s="256" t="s">
        <v>1022</v>
      </c>
      <c r="I124" s="256" t="s">
        <v>985</v>
      </c>
      <c r="J124" s="256">
        <v>120</v>
      </c>
      <c r="K124" s="297"/>
    </row>
    <row r="125" spans="2:11" ht="15" customHeight="1">
      <c r="B125" s="295"/>
      <c r="C125" s="256" t="s">
        <v>1031</v>
      </c>
      <c r="D125" s="256"/>
      <c r="E125" s="256"/>
      <c r="F125" s="275" t="s">
        <v>983</v>
      </c>
      <c r="G125" s="256"/>
      <c r="H125" s="256" t="s">
        <v>1032</v>
      </c>
      <c r="I125" s="256" t="s">
        <v>985</v>
      </c>
      <c r="J125" s="256" t="s">
        <v>1033</v>
      </c>
      <c r="K125" s="297"/>
    </row>
    <row r="126" spans="2:11" ht="15" customHeight="1">
      <c r="B126" s="295"/>
      <c r="C126" s="256" t="s">
        <v>932</v>
      </c>
      <c r="D126" s="256"/>
      <c r="E126" s="256"/>
      <c r="F126" s="275" t="s">
        <v>983</v>
      </c>
      <c r="G126" s="256"/>
      <c r="H126" s="256" t="s">
        <v>1034</v>
      </c>
      <c r="I126" s="256" t="s">
        <v>985</v>
      </c>
      <c r="J126" s="256" t="s">
        <v>1033</v>
      </c>
      <c r="K126" s="297"/>
    </row>
    <row r="127" spans="2:11" ht="15" customHeight="1">
      <c r="B127" s="295"/>
      <c r="C127" s="256" t="s">
        <v>994</v>
      </c>
      <c r="D127" s="256"/>
      <c r="E127" s="256"/>
      <c r="F127" s="275" t="s">
        <v>989</v>
      </c>
      <c r="G127" s="256"/>
      <c r="H127" s="256" t="s">
        <v>995</v>
      </c>
      <c r="I127" s="256" t="s">
        <v>985</v>
      </c>
      <c r="J127" s="256">
        <v>15</v>
      </c>
      <c r="K127" s="297"/>
    </row>
    <row r="128" spans="2:11" ht="15" customHeight="1">
      <c r="B128" s="295"/>
      <c r="C128" s="277" t="s">
        <v>996</v>
      </c>
      <c r="D128" s="277"/>
      <c r="E128" s="277"/>
      <c r="F128" s="278" t="s">
        <v>989</v>
      </c>
      <c r="G128" s="277"/>
      <c r="H128" s="277" t="s">
        <v>997</v>
      </c>
      <c r="I128" s="277" t="s">
        <v>985</v>
      </c>
      <c r="J128" s="277">
        <v>15</v>
      </c>
      <c r="K128" s="297"/>
    </row>
    <row r="129" spans="2:11" ht="15" customHeight="1">
      <c r="B129" s="295"/>
      <c r="C129" s="277" t="s">
        <v>998</v>
      </c>
      <c r="D129" s="277"/>
      <c r="E129" s="277"/>
      <c r="F129" s="278" t="s">
        <v>989</v>
      </c>
      <c r="G129" s="277"/>
      <c r="H129" s="277" t="s">
        <v>999</v>
      </c>
      <c r="I129" s="277" t="s">
        <v>985</v>
      </c>
      <c r="J129" s="277">
        <v>20</v>
      </c>
      <c r="K129" s="297"/>
    </row>
    <row r="130" spans="2:11" ht="15" customHeight="1">
      <c r="B130" s="295"/>
      <c r="C130" s="277" t="s">
        <v>1000</v>
      </c>
      <c r="D130" s="277"/>
      <c r="E130" s="277"/>
      <c r="F130" s="278" t="s">
        <v>989</v>
      </c>
      <c r="G130" s="277"/>
      <c r="H130" s="277" t="s">
        <v>1001</v>
      </c>
      <c r="I130" s="277" t="s">
        <v>985</v>
      </c>
      <c r="J130" s="277">
        <v>20</v>
      </c>
      <c r="K130" s="297"/>
    </row>
    <row r="131" spans="2:11" ht="15" customHeight="1">
      <c r="B131" s="295"/>
      <c r="C131" s="256" t="s">
        <v>988</v>
      </c>
      <c r="D131" s="256"/>
      <c r="E131" s="256"/>
      <c r="F131" s="275" t="s">
        <v>989</v>
      </c>
      <c r="G131" s="256"/>
      <c r="H131" s="256" t="s">
        <v>1022</v>
      </c>
      <c r="I131" s="256" t="s">
        <v>985</v>
      </c>
      <c r="J131" s="256">
        <v>50</v>
      </c>
      <c r="K131" s="297"/>
    </row>
    <row r="132" spans="2:11" ht="15" customHeight="1">
      <c r="B132" s="295"/>
      <c r="C132" s="256" t="s">
        <v>1002</v>
      </c>
      <c r="D132" s="256"/>
      <c r="E132" s="256"/>
      <c r="F132" s="275" t="s">
        <v>989</v>
      </c>
      <c r="G132" s="256"/>
      <c r="H132" s="256" t="s">
        <v>1022</v>
      </c>
      <c r="I132" s="256" t="s">
        <v>985</v>
      </c>
      <c r="J132" s="256">
        <v>50</v>
      </c>
      <c r="K132" s="297"/>
    </row>
    <row r="133" spans="2:11" ht="15" customHeight="1">
      <c r="B133" s="295"/>
      <c r="C133" s="256" t="s">
        <v>1008</v>
      </c>
      <c r="D133" s="256"/>
      <c r="E133" s="256"/>
      <c r="F133" s="275" t="s">
        <v>989</v>
      </c>
      <c r="G133" s="256"/>
      <c r="H133" s="256" t="s">
        <v>1022</v>
      </c>
      <c r="I133" s="256" t="s">
        <v>985</v>
      </c>
      <c r="J133" s="256">
        <v>50</v>
      </c>
      <c r="K133" s="297"/>
    </row>
    <row r="134" spans="2:11" ht="15" customHeight="1">
      <c r="B134" s="295"/>
      <c r="C134" s="256" t="s">
        <v>1010</v>
      </c>
      <c r="D134" s="256"/>
      <c r="E134" s="256"/>
      <c r="F134" s="275" t="s">
        <v>989</v>
      </c>
      <c r="G134" s="256"/>
      <c r="H134" s="256" t="s">
        <v>1022</v>
      </c>
      <c r="I134" s="256" t="s">
        <v>985</v>
      </c>
      <c r="J134" s="256">
        <v>50</v>
      </c>
      <c r="K134" s="297"/>
    </row>
    <row r="135" spans="2:11" ht="15" customHeight="1">
      <c r="B135" s="295"/>
      <c r="C135" s="256" t="s">
        <v>118</v>
      </c>
      <c r="D135" s="256"/>
      <c r="E135" s="256"/>
      <c r="F135" s="275" t="s">
        <v>989</v>
      </c>
      <c r="G135" s="256"/>
      <c r="H135" s="256" t="s">
        <v>1035</v>
      </c>
      <c r="I135" s="256" t="s">
        <v>985</v>
      </c>
      <c r="J135" s="256">
        <v>255</v>
      </c>
      <c r="K135" s="297"/>
    </row>
    <row r="136" spans="2:11" ht="15" customHeight="1">
      <c r="B136" s="295"/>
      <c r="C136" s="256" t="s">
        <v>1012</v>
      </c>
      <c r="D136" s="256"/>
      <c r="E136" s="256"/>
      <c r="F136" s="275" t="s">
        <v>983</v>
      </c>
      <c r="G136" s="256"/>
      <c r="H136" s="256" t="s">
        <v>1036</v>
      </c>
      <c r="I136" s="256" t="s">
        <v>1014</v>
      </c>
      <c r="J136" s="256"/>
      <c r="K136" s="297"/>
    </row>
    <row r="137" spans="2:11" ht="15" customHeight="1">
      <c r="B137" s="295"/>
      <c r="C137" s="256" t="s">
        <v>1015</v>
      </c>
      <c r="D137" s="256"/>
      <c r="E137" s="256"/>
      <c r="F137" s="275" t="s">
        <v>983</v>
      </c>
      <c r="G137" s="256"/>
      <c r="H137" s="256" t="s">
        <v>1037</v>
      </c>
      <c r="I137" s="256" t="s">
        <v>1017</v>
      </c>
      <c r="J137" s="256"/>
      <c r="K137" s="297"/>
    </row>
    <row r="138" spans="2:11" ht="15" customHeight="1">
      <c r="B138" s="295"/>
      <c r="C138" s="256" t="s">
        <v>1018</v>
      </c>
      <c r="D138" s="256"/>
      <c r="E138" s="256"/>
      <c r="F138" s="275" t="s">
        <v>983</v>
      </c>
      <c r="G138" s="256"/>
      <c r="H138" s="256" t="s">
        <v>1018</v>
      </c>
      <c r="I138" s="256" t="s">
        <v>1017</v>
      </c>
      <c r="J138" s="256"/>
      <c r="K138" s="297"/>
    </row>
    <row r="139" spans="2:11" ht="15" customHeight="1">
      <c r="B139" s="295"/>
      <c r="C139" s="256" t="s">
        <v>35</v>
      </c>
      <c r="D139" s="256"/>
      <c r="E139" s="256"/>
      <c r="F139" s="275" t="s">
        <v>983</v>
      </c>
      <c r="G139" s="256"/>
      <c r="H139" s="256" t="s">
        <v>1038</v>
      </c>
      <c r="I139" s="256" t="s">
        <v>1017</v>
      </c>
      <c r="J139" s="256"/>
      <c r="K139" s="297"/>
    </row>
    <row r="140" spans="2:11" ht="15" customHeight="1">
      <c r="B140" s="295"/>
      <c r="C140" s="256" t="s">
        <v>1039</v>
      </c>
      <c r="D140" s="256"/>
      <c r="E140" s="256"/>
      <c r="F140" s="275" t="s">
        <v>983</v>
      </c>
      <c r="G140" s="256"/>
      <c r="H140" s="256" t="s">
        <v>1040</v>
      </c>
      <c r="I140" s="256" t="s">
        <v>1017</v>
      </c>
      <c r="J140" s="256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2"/>
      <c r="C142" s="252"/>
      <c r="D142" s="252"/>
      <c r="E142" s="252"/>
      <c r="F142" s="287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371" t="s">
        <v>1041</v>
      </c>
      <c r="D145" s="371"/>
      <c r="E145" s="371"/>
      <c r="F145" s="371"/>
      <c r="G145" s="371"/>
      <c r="H145" s="371"/>
      <c r="I145" s="371"/>
      <c r="J145" s="371"/>
      <c r="K145" s="267"/>
    </row>
    <row r="146" spans="2:11" ht="17.25" customHeight="1">
      <c r="B146" s="266"/>
      <c r="C146" s="268" t="s">
        <v>977</v>
      </c>
      <c r="D146" s="268"/>
      <c r="E146" s="268"/>
      <c r="F146" s="268" t="s">
        <v>978</v>
      </c>
      <c r="G146" s="269"/>
      <c r="H146" s="268" t="s">
        <v>113</v>
      </c>
      <c r="I146" s="268" t="s">
        <v>54</v>
      </c>
      <c r="J146" s="268" t="s">
        <v>979</v>
      </c>
      <c r="K146" s="267"/>
    </row>
    <row r="147" spans="2:11" ht="17.25" customHeight="1">
      <c r="B147" s="266"/>
      <c r="C147" s="270" t="s">
        <v>980</v>
      </c>
      <c r="D147" s="270"/>
      <c r="E147" s="270"/>
      <c r="F147" s="271" t="s">
        <v>981</v>
      </c>
      <c r="G147" s="272"/>
      <c r="H147" s="270"/>
      <c r="I147" s="270"/>
      <c r="J147" s="270" t="s">
        <v>982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986</v>
      </c>
      <c r="D149" s="256"/>
      <c r="E149" s="256"/>
      <c r="F149" s="302" t="s">
        <v>983</v>
      </c>
      <c r="G149" s="256"/>
      <c r="H149" s="301" t="s">
        <v>1022</v>
      </c>
      <c r="I149" s="301" t="s">
        <v>985</v>
      </c>
      <c r="J149" s="301">
        <v>120</v>
      </c>
      <c r="K149" s="297"/>
    </row>
    <row r="150" spans="2:11" ht="15" customHeight="1">
      <c r="B150" s="276"/>
      <c r="C150" s="301" t="s">
        <v>1031</v>
      </c>
      <c r="D150" s="256"/>
      <c r="E150" s="256"/>
      <c r="F150" s="302" t="s">
        <v>983</v>
      </c>
      <c r="G150" s="256"/>
      <c r="H150" s="301" t="s">
        <v>1042</v>
      </c>
      <c r="I150" s="301" t="s">
        <v>985</v>
      </c>
      <c r="J150" s="301" t="s">
        <v>1033</v>
      </c>
      <c r="K150" s="297"/>
    </row>
    <row r="151" spans="2:11" ht="15" customHeight="1">
      <c r="B151" s="276"/>
      <c r="C151" s="301" t="s">
        <v>932</v>
      </c>
      <c r="D151" s="256"/>
      <c r="E151" s="256"/>
      <c r="F151" s="302" t="s">
        <v>983</v>
      </c>
      <c r="G151" s="256"/>
      <c r="H151" s="301" t="s">
        <v>1043</v>
      </c>
      <c r="I151" s="301" t="s">
        <v>985</v>
      </c>
      <c r="J151" s="301" t="s">
        <v>1033</v>
      </c>
      <c r="K151" s="297"/>
    </row>
    <row r="152" spans="2:11" ht="15" customHeight="1">
      <c r="B152" s="276"/>
      <c r="C152" s="301" t="s">
        <v>988</v>
      </c>
      <c r="D152" s="256"/>
      <c r="E152" s="256"/>
      <c r="F152" s="302" t="s">
        <v>989</v>
      </c>
      <c r="G152" s="256"/>
      <c r="H152" s="301" t="s">
        <v>1022</v>
      </c>
      <c r="I152" s="301" t="s">
        <v>985</v>
      </c>
      <c r="J152" s="301">
        <v>50</v>
      </c>
      <c r="K152" s="297"/>
    </row>
    <row r="153" spans="2:11" ht="15" customHeight="1">
      <c r="B153" s="276"/>
      <c r="C153" s="301" t="s">
        <v>991</v>
      </c>
      <c r="D153" s="256"/>
      <c r="E153" s="256"/>
      <c r="F153" s="302" t="s">
        <v>983</v>
      </c>
      <c r="G153" s="256"/>
      <c r="H153" s="301" t="s">
        <v>1022</v>
      </c>
      <c r="I153" s="301" t="s">
        <v>993</v>
      </c>
      <c r="J153" s="301"/>
      <c r="K153" s="297"/>
    </row>
    <row r="154" spans="2:11" ht="15" customHeight="1">
      <c r="B154" s="276"/>
      <c r="C154" s="301" t="s">
        <v>1002</v>
      </c>
      <c r="D154" s="256"/>
      <c r="E154" s="256"/>
      <c r="F154" s="302" t="s">
        <v>989</v>
      </c>
      <c r="G154" s="256"/>
      <c r="H154" s="301" t="s">
        <v>1022</v>
      </c>
      <c r="I154" s="301" t="s">
        <v>985</v>
      </c>
      <c r="J154" s="301">
        <v>50</v>
      </c>
      <c r="K154" s="297"/>
    </row>
    <row r="155" spans="2:11" ht="15" customHeight="1">
      <c r="B155" s="276"/>
      <c r="C155" s="301" t="s">
        <v>1010</v>
      </c>
      <c r="D155" s="256"/>
      <c r="E155" s="256"/>
      <c r="F155" s="302" t="s">
        <v>989</v>
      </c>
      <c r="G155" s="256"/>
      <c r="H155" s="301" t="s">
        <v>1022</v>
      </c>
      <c r="I155" s="301" t="s">
        <v>985</v>
      </c>
      <c r="J155" s="301">
        <v>50</v>
      </c>
      <c r="K155" s="297"/>
    </row>
    <row r="156" spans="2:11" ht="15" customHeight="1">
      <c r="B156" s="276"/>
      <c r="C156" s="301" t="s">
        <v>1008</v>
      </c>
      <c r="D156" s="256"/>
      <c r="E156" s="256"/>
      <c r="F156" s="302" t="s">
        <v>989</v>
      </c>
      <c r="G156" s="256"/>
      <c r="H156" s="301" t="s">
        <v>1022</v>
      </c>
      <c r="I156" s="301" t="s">
        <v>985</v>
      </c>
      <c r="J156" s="301">
        <v>50</v>
      </c>
      <c r="K156" s="297"/>
    </row>
    <row r="157" spans="2:11" ht="15" customHeight="1">
      <c r="B157" s="276"/>
      <c r="C157" s="301" t="s">
        <v>96</v>
      </c>
      <c r="D157" s="256"/>
      <c r="E157" s="256"/>
      <c r="F157" s="302" t="s">
        <v>983</v>
      </c>
      <c r="G157" s="256"/>
      <c r="H157" s="301" t="s">
        <v>1044</v>
      </c>
      <c r="I157" s="301" t="s">
        <v>985</v>
      </c>
      <c r="J157" s="301" t="s">
        <v>1045</v>
      </c>
      <c r="K157" s="297"/>
    </row>
    <row r="158" spans="2:11" ht="15" customHeight="1">
      <c r="B158" s="276"/>
      <c r="C158" s="301" t="s">
        <v>1046</v>
      </c>
      <c r="D158" s="256"/>
      <c r="E158" s="256"/>
      <c r="F158" s="302" t="s">
        <v>983</v>
      </c>
      <c r="G158" s="256"/>
      <c r="H158" s="301" t="s">
        <v>1047</v>
      </c>
      <c r="I158" s="301" t="s">
        <v>1017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2"/>
      <c r="C160" s="256"/>
      <c r="D160" s="256"/>
      <c r="E160" s="256"/>
      <c r="F160" s="275"/>
      <c r="G160" s="256"/>
      <c r="H160" s="256"/>
      <c r="I160" s="256"/>
      <c r="J160" s="256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366" t="s">
        <v>1048</v>
      </c>
      <c r="D163" s="366"/>
      <c r="E163" s="366"/>
      <c r="F163" s="366"/>
      <c r="G163" s="366"/>
      <c r="H163" s="366"/>
      <c r="I163" s="366"/>
      <c r="J163" s="366"/>
      <c r="K163" s="248"/>
    </row>
    <row r="164" spans="2:11" ht="17.25" customHeight="1">
      <c r="B164" s="247"/>
      <c r="C164" s="268" t="s">
        <v>977</v>
      </c>
      <c r="D164" s="268"/>
      <c r="E164" s="268"/>
      <c r="F164" s="268" t="s">
        <v>978</v>
      </c>
      <c r="G164" s="305"/>
      <c r="H164" s="306" t="s">
        <v>113</v>
      </c>
      <c r="I164" s="306" t="s">
        <v>54</v>
      </c>
      <c r="J164" s="268" t="s">
        <v>979</v>
      </c>
      <c r="K164" s="248"/>
    </row>
    <row r="165" spans="2:11" ht="17.25" customHeight="1">
      <c r="B165" s="249"/>
      <c r="C165" s="270" t="s">
        <v>980</v>
      </c>
      <c r="D165" s="270"/>
      <c r="E165" s="270"/>
      <c r="F165" s="271" t="s">
        <v>981</v>
      </c>
      <c r="G165" s="307"/>
      <c r="H165" s="308"/>
      <c r="I165" s="308"/>
      <c r="J165" s="270" t="s">
        <v>982</v>
      </c>
      <c r="K165" s="250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6" t="s">
        <v>986</v>
      </c>
      <c r="D167" s="256"/>
      <c r="E167" s="256"/>
      <c r="F167" s="275" t="s">
        <v>983</v>
      </c>
      <c r="G167" s="256"/>
      <c r="H167" s="256" t="s">
        <v>1022</v>
      </c>
      <c r="I167" s="256" t="s">
        <v>985</v>
      </c>
      <c r="J167" s="256">
        <v>120</v>
      </c>
      <c r="K167" s="297"/>
    </row>
    <row r="168" spans="2:11" ht="15" customHeight="1">
      <c r="B168" s="276"/>
      <c r="C168" s="256" t="s">
        <v>1031</v>
      </c>
      <c r="D168" s="256"/>
      <c r="E168" s="256"/>
      <c r="F168" s="275" t="s">
        <v>983</v>
      </c>
      <c r="G168" s="256"/>
      <c r="H168" s="256" t="s">
        <v>1032</v>
      </c>
      <c r="I168" s="256" t="s">
        <v>985</v>
      </c>
      <c r="J168" s="256" t="s">
        <v>1033</v>
      </c>
      <c r="K168" s="297"/>
    </row>
    <row r="169" spans="2:11" ht="15" customHeight="1">
      <c r="B169" s="276"/>
      <c r="C169" s="256" t="s">
        <v>932</v>
      </c>
      <c r="D169" s="256"/>
      <c r="E169" s="256"/>
      <c r="F169" s="275" t="s">
        <v>983</v>
      </c>
      <c r="G169" s="256"/>
      <c r="H169" s="256" t="s">
        <v>1049</v>
      </c>
      <c r="I169" s="256" t="s">
        <v>985</v>
      </c>
      <c r="J169" s="256" t="s">
        <v>1033</v>
      </c>
      <c r="K169" s="297"/>
    </row>
    <row r="170" spans="2:11" ht="15" customHeight="1">
      <c r="B170" s="276"/>
      <c r="C170" s="256" t="s">
        <v>988</v>
      </c>
      <c r="D170" s="256"/>
      <c r="E170" s="256"/>
      <c r="F170" s="275" t="s">
        <v>989</v>
      </c>
      <c r="G170" s="256"/>
      <c r="H170" s="256" t="s">
        <v>1049</v>
      </c>
      <c r="I170" s="256" t="s">
        <v>985</v>
      </c>
      <c r="J170" s="256">
        <v>50</v>
      </c>
      <c r="K170" s="297"/>
    </row>
    <row r="171" spans="2:11" ht="15" customHeight="1">
      <c r="B171" s="276"/>
      <c r="C171" s="256" t="s">
        <v>991</v>
      </c>
      <c r="D171" s="256"/>
      <c r="E171" s="256"/>
      <c r="F171" s="275" t="s">
        <v>983</v>
      </c>
      <c r="G171" s="256"/>
      <c r="H171" s="256" t="s">
        <v>1049</v>
      </c>
      <c r="I171" s="256" t="s">
        <v>993</v>
      </c>
      <c r="J171" s="256"/>
      <c r="K171" s="297"/>
    </row>
    <row r="172" spans="2:11" ht="15" customHeight="1">
      <c r="B172" s="276"/>
      <c r="C172" s="256" t="s">
        <v>1002</v>
      </c>
      <c r="D172" s="256"/>
      <c r="E172" s="256"/>
      <c r="F172" s="275" t="s">
        <v>989</v>
      </c>
      <c r="G172" s="256"/>
      <c r="H172" s="256" t="s">
        <v>1049</v>
      </c>
      <c r="I172" s="256" t="s">
        <v>985</v>
      </c>
      <c r="J172" s="256">
        <v>50</v>
      </c>
      <c r="K172" s="297"/>
    </row>
    <row r="173" spans="2:11" ht="15" customHeight="1">
      <c r="B173" s="276"/>
      <c r="C173" s="256" t="s">
        <v>1010</v>
      </c>
      <c r="D173" s="256"/>
      <c r="E173" s="256"/>
      <c r="F173" s="275" t="s">
        <v>989</v>
      </c>
      <c r="G173" s="256"/>
      <c r="H173" s="256" t="s">
        <v>1049</v>
      </c>
      <c r="I173" s="256" t="s">
        <v>985</v>
      </c>
      <c r="J173" s="256">
        <v>50</v>
      </c>
      <c r="K173" s="297"/>
    </row>
    <row r="174" spans="2:11" ht="15" customHeight="1">
      <c r="B174" s="276"/>
      <c r="C174" s="256" t="s">
        <v>1008</v>
      </c>
      <c r="D174" s="256"/>
      <c r="E174" s="256"/>
      <c r="F174" s="275" t="s">
        <v>989</v>
      </c>
      <c r="G174" s="256"/>
      <c r="H174" s="256" t="s">
        <v>1049</v>
      </c>
      <c r="I174" s="256" t="s">
        <v>985</v>
      </c>
      <c r="J174" s="256">
        <v>50</v>
      </c>
      <c r="K174" s="297"/>
    </row>
    <row r="175" spans="2:11" ht="15" customHeight="1">
      <c r="B175" s="276"/>
      <c r="C175" s="256" t="s">
        <v>112</v>
      </c>
      <c r="D175" s="256"/>
      <c r="E175" s="256"/>
      <c r="F175" s="275" t="s">
        <v>983</v>
      </c>
      <c r="G175" s="256"/>
      <c r="H175" s="256" t="s">
        <v>1050</v>
      </c>
      <c r="I175" s="256" t="s">
        <v>1051</v>
      </c>
      <c r="J175" s="256"/>
      <c r="K175" s="297"/>
    </row>
    <row r="176" spans="2:11" ht="15" customHeight="1">
      <c r="B176" s="276"/>
      <c r="C176" s="256" t="s">
        <v>54</v>
      </c>
      <c r="D176" s="256"/>
      <c r="E176" s="256"/>
      <c r="F176" s="275" t="s">
        <v>983</v>
      </c>
      <c r="G176" s="256"/>
      <c r="H176" s="256" t="s">
        <v>1052</v>
      </c>
      <c r="I176" s="256" t="s">
        <v>1053</v>
      </c>
      <c r="J176" s="256">
        <v>1</v>
      </c>
      <c r="K176" s="297"/>
    </row>
    <row r="177" spans="2:11" ht="15" customHeight="1">
      <c r="B177" s="276"/>
      <c r="C177" s="256" t="s">
        <v>50</v>
      </c>
      <c r="D177" s="256"/>
      <c r="E177" s="256"/>
      <c r="F177" s="275" t="s">
        <v>983</v>
      </c>
      <c r="G177" s="256"/>
      <c r="H177" s="256" t="s">
        <v>1054</v>
      </c>
      <c r="I177" s="256" t="s">
        <v>985</v>
      </c>
      <c r="J177" s="256">
        <v>20</v>
      </c>
      <c r="K177" s="297"/>
    </row>
    <row r="178" spans="2:11" ht="15" customHeight="1">
      <c r="B178" s="276"/>
      <c r="C178" s="256" t="s">
        <v>113</v>
      </c>
      <c r="D178" s="256"/>
      <c r="E178" s="256"/>
      <c r="F178" s="275" t="s">
        <v>983</v>
      </c>
      <c r="G178" s="256"/>
      <c r="H178" s="256" t="s">
        <v>1055</v>
      </c>
      <c r="I178" s="256" t="s">
        <v>985</v>
      </c>
      <c r="J178" s="256">
        <v>255</v>
      </c>
      <c r="K178" s="297"/>
    </row>
    <row r="179" spans="2:11" ht="15" customHeight="1">
      <c r="B179" s="276"/>
      <c r="C179" s="256" t="s">
        <v>114</v>
      </c>
      <c r="D179" s="256"/>
      <c r="E179" s="256"/>
      <c r="F179" s="275" t="s">
        <v>983</v>
      </c>
      <c r="G179" s="256"/>
      <c r="H179" s="256" t="s">
        <v>948</v>
      </c>
      <c r="I179" s="256" t="s">
        <v>985</v>
      </c>
      <c r="J179" s="256">
        <v>10</v>
      </c>
      <c r="K179" s="297"/>
    </row>
    <row r="180" spans="2:11" ht="15" customHeight="1">
      <c r="B180" s="276"/>
      <c r="C180" s="256" t="s">
        <v>115</v>
      </c>
      <c r="D180" s="256"/>
      <c r="E180" s="256"/>
      <c r="F180" s="275" t="s">
        <v>983</v>
      </c>
      <c r="G180" s="256"/>
      <c r="H180" s="256" t="s">
        <v>1056</v>
      </c>
      <c r="I180" s="256" t="s">
        <v>1017</v>
      </c>
      <c r="J180" s="256"/>
      <c r="K180" s="297"/>
    </row>
    <row r="181" spans="2:11" ht="15" customHeight="1">
      <c r="B181" s="276"/>
      <c r="C181" s="256" t="s">
        <v>1057</v>
      </c>
      <c r="D181" s="256"/>
      <c r="E181" s="256"/>
      <c r="F181" s="275" t="s">
        <v>983</v>
      </c>
      <c r="G181" s="256"/>
      <c r="H181" s="256" t="s">
        <v>1058</v>
      </c>
      <c r="I181" s="256" t="s">
        <v>1017</v>
      </c>
      <c r="J181" s="256"/>
      <c r="K181" s="297"/>
    </row>
    <row r="182" spans="2:11" ht="15" customHeight="1">
      <c r="B182" s="276"/>
      <c r="C182" s="256" t="s">
        <v>1046</v>
      </c>
      <c r="D182" s="256"/>
      <c r="E182" s="256"/>
      <c r="F182" s="275" t="s">
        <v>983</v>
      </c>
      <c r="G182" s="256"/>
      <c r="H182" s="256" t="s">
        <v>1059</v>
      </c>
      <c r="I182" s="256" t="s">
        <v>1017</v>
      </c>
      <c r="J182" s="256"/>
      <c r="K182" s="297"/>
    </row>
    <row r="183" spans="2:11" ht="15" customHeight="1">
      <c r="B183" s="276"/>
      <c r="C183" s="256" t="s">
        <v>117</v>
      </c>
      <c r="D183" s="256"/>
      <c r="E183" s="256"/>
      <c r="F183" s="275" t="s">
        <v>989</v>
      </c>
      <c r="G183" s="256"/>
      <c r="H183" s="256" t="s">
        <v>1060</v>
      </c>
      <c r="I183" s="256" t="s">
        <v>985</v>
      </c>
      <c r="J183" s="256">
        <v>50</v>
      </c>
      <c r="K183" s="297"/>
    </row>
    <row r="184" spans="2:11" ht="15" customHeight="1">
      <c r="B184" s="276"/>
      <c r="C184" s="256" t="s">
        <v>1061</v>
      </c>
      <c r="D184" s="256"/>
      <c r="E184" s="256"/>
      <c r="F184" s="275" t="s">
        <v>989</v>
      </c>
      <c r="G184" s="256"/>
      <c r="H184" s="256" t="s">
        <v>1062</v>
      </c>
      <c r="I184" s="256" t="s">
        <v>1063</v>
      </c>
      <c r="J184" s="256"/>
      <c r="K184" s="297"/>
    </row>
    <row r="185" spans="2:11" ht="15" customHeight="1">
      <c r="B185" s="276"/>
      <c r="C185" s="256" t="s">
        <v>1064</v>
      </c>
      <c r="D185" s="256"/>
      <c r="E185" s="256"/>
      <c r="F185" s="275" t="s">
        <v>989</v>
      </c>
      <c r="G185" s="256"/>
      <c r="H185" s="256" t="s">
        <v>1065</v>
      </c>
      <c r="I185" s="256" t="s">
        <v>1063</v>
      </c>
      <c r="J185" s="256"/>
      <c r="K185" s="297"/>
    </row>
    <row r="186" spans="2:11" ht="15" customHeight="1">
      <c r="B186" s="276"/>
      <c r="C186" s="256" t="s">
        <v>1066</v>
      </c>
      <c r="D186" s="256"/>
      <c r="E186" s="256"/>
      <c r="F186" s="275" t="s">
        <v>989</v>
      </c>
      <c r="G186" s="256"/>
      <c r="H186" s="256" t="s">
        <v>1067</v>
      </c>
      <c r="I186" s="256" t="s">
        <v>1063</v>
      </c>
      <c r="J186" s="256"/>
      <c r="K186" s="297"/>
    </row>
    <row r="187" spans="2:11" ht="15" customHeight="1">
      <c r="B187" s="276"/>
      <c r="C187" s="309" t="s">
        <v>1068</v>
      </c>
      <c r="D187" s="256"/>
      <c r="E187" s="256"/>
      <c r="F187" s="275" t="s">
        <v>989</v>
      </c>
      <c r="G187" s="256"/>
      <c r="H187" s="256" t="s">
        <v>1069</v>
      </c>
      <c r="I187" s="256" t="s">
        <v>1070</v>
      </c>
      <c r="J187" s="310" t="s">
        <v>1071</v>
      </c>
      <c r="K187" s="297"/>
    </row>
    <row r="188" spans="2:11" ht="15" customHeight="1">
      <c r="B188" s="276"/>
      <c r="C188" s="261" t="s">
        <v>39</v>
      </c>
      <c r="D188" s="256"/>
      <c r="E188" s="256"/>
      <c r="F188" s="275" t="s">
        <v>983</v>
      </c>
      <c r="G188" s="256"/>
      <c r="H188" s="252" t="s">
        <v>1072</v>
      </c>
      <c r="I188" s="256" t="s">
        <v>1073</v>
      </c>
      <c r="J188" s="256"/>
      <c r="K188" s="297"/>
    </row>
    <row r="189" spans="2:11" ht="15" customHeight="1">
      <c r="B189" s="276"/>
      <c r="C189" s="261" t="s">
        <v>1074</v>
      </c>
      <c r="D189" s="256"/>
      <c r="E189" s="256"/>
      <c r="F189" s="275" t="s">
        <v>983</v>
      </c>
      <c r="G189" s="256"/>
      <c r="H189" s="256" t="s">
        <v>1075</v>
      </c>
      <c r="I189" s="256" t="s">
        <v>1017</v>
      </c>
      <c r="J189" s="256"/>
      <c r="K189" s="297"/>
    </row>
    <row r="190" spans="2:11" ht="15" customHeight="1">
      <c r="B190" s="276"/>
      <c r="C190" s="261" t="s">
        <v>1076</v>
      </c>
      <c r="D190" s="256"/>
      <c r="E190" s="256"/>
      <c r="F190" s="275" t="s">
        <v>983</v>
      </c>
      <c r="G190" s="256"/>
      <c r="H190" s="256" t="s">
        <v>1077</v>
      </c>
      <c r="I190" s="256" t="s">
        <v>1017</v>
      </c>
      <c r="J190" s="256"/>
      <c r="K190" s="297"/>
    </row>
    <row r="191" spans="2:11" ht="15" customHeight="1">
      <c r="B191" s="276"/>
      <c r="C191" s="261" t="s">
        <v>1078</v>
      </c>
      <c r="D191" s="256"/>
      <c r="E191" s="256"/>
      <c r="F191" s="275" t="s">
        <v>989</v>
      </c>
      <c r="G191" s="256"/>
      <c r="H191" s="256" t="s">
        <v>1079</v>
      </c>
      <c r="I191" s="256" t="s">
        <v>1017</v>
      </c>
      <c r="J191" s="256"/>
      <c r="K191" s="297"/>
    </row>
    <row r="192" spans="2:11" ht="15" customHeight="1">
      <c r="B192" s="303"/>
      <c r="C192" s="311"/>
      <c r="D192" s="285"/>
      <c r="E192" s="285"/>
      <c r="F192" s="285"/>
      <c r="G192" s="285"/>
      <c r="H192" s="285"/>
      <c r="I192" s="285"/>
      <c r="J192" s="285"/>
      <c r="K192" s="304"/>
    </row>
    <row r="193" spans="2:11" ht="18.75" customHeight="1">
      <c r="B193" s="252"/>
      <c r="C193" s="256"/>
      <c r="D193" s="256"/>
      <c r="E193" s="256"/>
      <c r="F193" s="275"/>
      <c r="G193" s="256"/>
      <c r="H193" s="256"/>
      <c r="I193" s="256"/>
      <c r="J193" s="256"/>
      <c r="K193" s="252"/>
    </row>
    <row r="194" spans="2:11" ht="18.75" customHeight="1">
      <c r="B194" s="252"/>
      <c r="C194" s="256"/>
      <c r="D194" s="256"/>
      <c r="E194" s="256"/>
      <c r="F194" s="275"/>
      <c r="G194" s="256"/>
      <c r="H194" s="256"/>
      <c r="I194" s="256"/>
      <c r="J194" s="256"/>
      <c r="K194" s="252"/>
    </row>
    <row r="195" spans="2:11" ht="18.75" customHeight="1"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</row>
    <row r="196" spans="2:11" ht="13.5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366" t="s">
        <v>1080</v>
      </c>
      <c r="D197" s="366"/>
      <c r="E197" s="366"/>
      <c r="F197" s="366"/>
      <c r="G197" s="366"/>
      <c r="H197" s="366"/>
      <c r="I197" s="366"/>
      <c r="J197" s="366"/>
      <c r="K197" s="248"/>
    </row>
    <row r="198" spans="2:11" ht="25.5" customHeight="1">
      <c r="B198" s="247"/>
      <c r="C198" s="312" t="s">
        <v>1081</v>
      </c>
      <c r="D198" s="312"/>
      <c r="E198" s="312"/>
      <c r="F198" s="312" t="s">
        <v>1082</v>
      </c>
      <c r="G198" s="313"/>
      <c r="H198" s="372" t="s">
        <v>1083</v>
      </c>
      <c r="I198" s="372"/>
      <c r="J198" s="372"/>
      <c r="K198" s="248"/>
    </row>
    <row r="199" spans="2:11" ht="5.25" customHeight="1">
      <c r="B199" s="276"/>
      <c r="C199" s="273"/>
      <c r="D199" s="273"/>
      <c r="E199" s="273"/>
      <c r="F199" s="273"/>
      <c r="G199" s="256"/>
      <c r="H199" s="273"/>
      <c r="I199" s="273"/>
      <c r="J199" s="273"/>
      <c r="K199" s="297"/>
    </row>
    <row r="200" spans="2:11" ht="15" customHeight="1">
      <c r="B200" s="276"/>
      <c r="C200" s="256" t="s">
        <v>1073</v>
      </c>
      <c r="D200" s="256"/>
      <c r="E200" s="256"/>
      <c r="F200" s="275" t="s">
        <v>40</v>
      </c>
      <c r="G200" s="256"/>
      <c r="H200" s="368" t="s">
        <v>1084</v>
      </c>
      <c r="I200" s="368"/>
      <c r="J200" s="368"/>
      <c r="K200" s="297"/>
    </row>
    <row r="201" spans="2:11" ht="15" customHeight="1">
      <c r="B201" s="276"/>
      <c r="C201" s="282"/>
      <c r="D201" s="256"/>
      <c r="E201" s="256"/>
      <c r="F201" s="275" t="s">
        <v>41</v>
      </c>
      <c r="G201" s="256"/>
      <c r="H201" s="368" t="s">
        <v>1085</v>
      </c>
      <c r="I201" s="368"/>
      <c r="J201" s="368"/>
      <c r="K201" s="297"/>
    </row>
    <row r="202" spans="2:11" ht="15" customHeight="1">
      <c r="B202" s="276"/>
      <c r="C202" s="282"/>
      <c r="D202" s="256"/>
      <c r="E202" s="256"/>
      <c r="F202" s="275" t="s">
        <v>44</v>
      </c>
      <c r="G202" s="256"/>
      <c r="H202" s="368" t="s">
        <v>1086</v>
      </c>
      <c r="I202" s="368"/>
      <c r="J202" s="368"/>
      <c r="K202" s="297"/>
    </row>
    <row r="203" spans="2:11" ht="15" customHeight="1">
      <c r="B203" s="276"/>
      <c r="C203" s="256"/>
      <c r="D203" s="256"/>
      <c r="E203" s="256"/>
      <c r="F203" s="275" t="s">
        <v>42</v>
      </c>
      <c r="G203" s="256"/>
      <c r="H203" s="368" t="s">
        <v>1087</v>
      </c>
      <c r="I203" s="368"/>
      <c r="J203" s="368"/>
      <c r="K203" s="297"/>
    </row>
    <row r="204" spans="2:11" ht="15" customHeight="1">
      <c r="B204" s="276"/>
      <c r="C204" s="256"/>
      <c r="D204" s="256"/>
      <c r="E204" s="256"/>
      <c r="F204" s="275" t="s">
        <v>43</v>
      </c>
      <c r="G204" s="256"/>
      <c r="H204" s="368" t="s">
        <v>1088</v>
      </c>
      <c r="I204" s="368"/>
      <c r="J204" s="368"/>
      <c r="K204" s="297"/>
    </row>
    <row r="205" spans="2:11" ht="15" customHeight="1">
      <c r="B205" s="276"/>
      <c r="C205" s="256"/>
      <c r="D205" s="256"/>
      <c r="E205" s="256"/>
      <c r="F205" s="275"/>
      <c r="G205" s="256"/>
      <c r="H205" s="256"/>
      <c r="I205" s="256"/>
      <c r="J205" s="256"/>
      <c r="K205" s="297"/>
    </row>
    <row r="206" spans="2:11" ht="15" customHeight="1">
      <c r="B206" s="276"/>
      <c r="C206" s="256" t="s">
        <v>1029</v>
      </c>
      <c r="D206" s="256"/>
      <c r="E206" s="256"/>
      <c r="F206" s="275" t="s">
        <v>76</v>
      </c>
      <c r="G206" s="256"/>
      <c r="H206" s="368" t="s">
        <v>1089</v>
      </c>
      <c r="I206" s="368"/>
      <c r="J206" s="368"/>
      <c r="K206" s="297"/>
    </row>
    <row r="207" spans="2:11" ht="15" customHeight="1">
      <c r="B207" s="276"/>
      <c r="C207" s="282"/>
      <c r="D207" s="256"/>
      <c r="E207" s="256"/>
      <c r="F207" s="275" t="s">
        <v>926</v>
      </c>
      <c r="G207" s="256"/>
      <c r="H207" s="368" t="s">
        <v>927</v>
      </c>
      <c r="I207" s="368"/>
      <c r="J207" s="368"/>
      <c r="K207" s="297"/>
    </row>
    <row r="208" spans="2:11" ht="15" customHeight="1">
      <c r="B208" s="276"/>
      <c r="C208" s="256"/>
      <c r="D208" s="256"/>
      <c r="E208" s="256"/>
      <c r="F208" s="275" t="s">
        <v>924</v>
      </c>
      <c r="G208" s="256"/>
      <c r="H208" s="368" t="s">
        <v>1090</v>
      </c>
      <c r="I208" s="368"/>
      <c r="J208" s="368"/>
      <c r="K208" s="297"/>
    </row>
    <row r="209" spans="2:11" ht="15" customHeight="1">
      <c r="B209" s="314"/>
      <c r="C209" s="282"/>
      <c r="D209" s="282"/>
      <c r="E209" s="282"/>
      <c r="F209" s="275" t="s">
        <v>928</v>
      </c>
      <c r="G209" s="261"/>
      <c r="H209" s="367" t="s">
        <v>929</v>
      </c>
      <c r="I209" s="367"/>
      <c r="J209" s="367"/>
      <c r="K209" s="315"/>
    </row>
    <row r="210" spans="2:11" ht="15" customHeight="1">
      <c r="B210" s="314"/>
      <c r="C210" s="282"/>
      <c r="D210" s="282"/>
      <c r="E210" s="282"/>
      <c r="F210" s="275" t="s">
        <v>930</v>
      </c>
      <c r="G210" s="261"/>
      <c r="H210" s="367" t="s">
        <v>1091</v>
      </c>
      <c r="I210" s="367"/>
      <c r="J210" s="367"/>
      <c r="K210" s="315"/>
    </row>
    <row r="211" spans="2:11" ht="15" customHeight="1">
      <c r="B211" s="314"/>
      <c r="C211" s="282"/>
      <c r="D211" s="282"/>
      <c r="E211" s="282"/>
      <c r="F211" s="316"/>
      <c r="G211" s="261"/>
      <c r="H211" s="317"/>
      <c r="I211" s="317"/>
      <c r="J211" s="317"/>
      <c r="K211" s="315"/>
    </row>
    <row r="212" spans="2:11" ht="15" customHeight="1">
      <c r="B212" s="314"/>
      <c r="C212" s="256" t="s">
        <v>1053</v>
      </c>
      <c r="D212" s="282"/>
      <c r="E212" s="282"/>
      <c r="F212" s="275">
        <v>1</v>
      </c>
      <c r="G212" s="261"/>
      <c r="H212" s="367" t="s">
        <v>1092</v>
      </c>
      <c r="I212" s="367"/>
      <c r="J212" s="367"/>
      <c r="K212" s="315"/>
    </row>
    <row r="213" spans="2:11" ht="15" customHeight="1">
      <c r="B213" s="314"/>
      <c r="C213" s="282"/>
      <c r="D213" s="282"/>
      <c r="E213" s="282"/>
      <c r="F213" s="275">
        <v>2</v>
      </c>
      <c r="G213" s="261"/>
      <c r="H213" s="367" t="s">
        <v>1093</v>
      </c>
      <c r="I213" s="367"/>
      <c r="J213" s="367"/>
      <c r="K213" s="315"/>
    </row>
    <row r="214" spans="2:11" ht="15" customHeight="1">
      <c r="B214" s="314"/>
      <c r="C214" s="282"/>
      <c r="D214" s="282"/>
      <c r="E214" s="282"/>
      <c r="F214" s="275">
        <v>3</v>
      </c>
      <c r="G214" s="261"/>
      <c r="H214" s="367" t="s">
        <v>1094</v>
      </c>
      <c r="I214" s="367"/>
      <c r="J214" s="367"/>
      <c r="K214" s="315"/>
    </row>
    <row r="215" spans="2:11" ht="15" customHeight="1">
      <c r="B215" s="314"/>
      <c r="C215" s="282"/>
      <c r="D215" s="282"/>
      <c r="E215" s="282"/>
      <c r="F215" s="275">
        <v>4</v>
      </c>
      <c r="G215" s="261"/>
      <c r="H215" s="367" t="s">
        <v>1095</v>
      </c>
      <c r="I215" s="367"/>
      <c r="J215" s="367"/>
      <c r="K215" s="315"/>
    </row>
    <row r="216" spans="2:11" ht="12.75" customHeight="1">
      <c r="B216" s="318"/>
      <c r="C216" s="319"/>
      <c r="D216" s="319"/>
      <c r="E216" s="319"/>
      <c r="F216" s="319"/>
      <c r="G216" s="319"/>
      <c r="H216" s="319"/>
      <c r="I216" s="319"/>
      <c r="J216" s="319"/>
      <c r="K216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DESKTOP-ACOSRFD\Věra</dc:creator>
  <cp:keywords/>
  <dc:description/>
  <cp:lastModifiedBy>Ondrej Bojko</cp:lastModifiedBy>
  <dcterms:created xsi:type="dcterms:W3CDTF">2019-06-20T10:47:53Z</dcterms:created>
  <dcterms:modified xsi:type="dcterms:W3CDTF">2019-08-01T12:13:34Z</dcterms:modified>
  <cp:category/>
  <cp:version/>
  <cp:contentType/>
  <cp:contentStatus/>
</cp:coreProperties>
</file>