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2976" yWindow="2976" windowWidth="19800" windowHeight="8976" activeTab="2"/>
  </bookViews>
  <sheets>
    <sheet name="Rekapitulace stavby" sheetId="1" r:id="rId1"/>
    <sheet name="A - SEKCE" sheetId="2" r:id="rId2"/>
    <sheet name="B - SEKCE" sheetId="3" r:id="rId3"/>
    <sheet name="V - VRN" sheetId="4" r:id="rId4"/>
    <sheet name="Pokyny pro vyplnění" sheetId="5" r:id="rId5"/>
  </sheets>
  <definedNames>
    <definedName name="_xlnm._FilterDatabase" localSheetId="1" hidden="1">'A - SEKCE'!$C$86:$K$357</definedName>
    <definedName name="_xlnm._FilterDatabase" localSheetId="2" hidden="1">'B - SEKCE'!$C$86:$K$357</definedName>
    <definedName name="_xlnm._FilterDatabase" localSheetId="3" hidden="1">'V - VRN'!$C$83:$K$96</definedName>
    <definedName name="_xlnm.Print_Titles" localSheetId="1">'A - SEKCE'!$86:$86</definedName>
    <definedName name="_xlnm.Print_Titles" localSheetId="2">'B - SEKCE'!$86:$86</definedName>
    <definedName name="_xlnm.Print_Titles" localSheetId="0">'Rekapitulace stavby'!$52:$52</definedName>
    <definedName name="_xlnm.Print_Titles" localSheetId="3">'V - VRN'!$83:$83</definedName>
    <definedName name="_xlnm.Print_Area" localSheetId="1">'A - SEKCE'!$C$4:$J$39,'A - SEKCE'!$C$45:$J$68,'A - SEKCE'!$C$74:$K$357</definedName>
    <definedName name="_xlnm.Print_Area" localSheetId="2">'B - SEKCE'!$C$4:$J$39,'B - SEKCE'!$C$45:$J$68,'B - SEKCE'!$C$74:$K$357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3">'V - VRN'!$C$4:$J$39,'V - VRN'!$C$45:$J$65,'V - VRN'!$C$71:$K$96</definedName>
  </definedNames>
  <calcPr calcId="125725"/>
</workbook>
</file>

<file path=xl/calcChain.xml><?xml version="1.0" encoding="utf-8"?>
<calcChain xmlns="http://schemas.openxmlformats.org/spreadsheetml/2006/main">
  <c r="J37" i="4"/>
  <c r="J36"/>
  <c r="AY57" i="1" s="1"/>
  <c r="J35" i="4"/>
  <c r="AX57" i="1" s="1"/>
  <c r="BI95" i="4"/>
  <c r="BH95"/>
  <c r="BG95"/>
  <c r="BF95"/>
  <c r="T95"/>
  <c r="T94"/>
  <c r="R95"/>
  <c r="R94" s="1"/>
  <c r="P95"/>
  <c r="P94"/>
  <c r="BK95"/>
  <c r="BK94" s="1"/>
  <c r="J94" s="1"/>
  <c r="J64" s="1"/>
  <c r="J95"/>
  <c r="BE95"/>
  <c r="BI92"/>
  <c r="BH92"/>
  <c r="BG92"/>
  <c r="BF92"/>
  <c r="T92"/>
  <c r="T91"/>
  <c r="R92"/>
  <c r="R91" s="1"/>
  <c r="P92"/>
  <c r="P91" s="1"/>
  <c r="BK92"/>
  <c r="BK91" s="1"/>
  <c r="J91" s="1"/>
  <c r="J63" s="1"/>
  <c r="J92"/>
  <c r="BE92"/>
  <c r="BI89"/>
  <c r="F37" s="1"/>
  <c r="BD57" i="1" s="1"/>
  <c r="BH89" i="4"/>
  <c r="BG89"/>
  <c r="BF89"/>
  <c r="T89"/>
  <c r="T88"/>
  <c r="R89"/>
  <c r="R88" s="1"/>
  <c r="P89"/>
  <c r="P88"/>
  <c r="BK89"/>
  <c r="BK88" s="1"/>
  <c r="J88" s="1"/>
  <c r="J62" s="1"/>
  <c r="J89"/>
  <c r="BE89"/>
  <c r="BI87"/>
  <c r="BH87"/>
  <c r="BG87"/>
  <c r="BF87"/>
  <c r="F34" s="1"/>
  <c r="BA57" i="1" s="1"/>
  <c r="T87" i="4"/>
  <c r="T86" s="1"/>
  <c r="R87"/>
  <c r="R86" s="1"/>
  <c r="R85" s="1"/>
  <c r="R84" s="1"/>
  <c r="P87"/>
  <c r="P86" s="1"/>
  <c r="BK87"/>
  <c r="BK86" s="1"/>
  <c r="J86" s="1"/>
  <c r="J61" s="1"/>
  <c r="J87"/>
  <c r="BE87" s="1"/>
  <c r="F33" s="1"/>
  <c r="AZ57" i="1" s="1"/>
  <c r="F80" i="4"/>
  <c r="F78"/>
  <c r="E76"/>
  <c r="F54"/>
  <c r="F52"/>
  <c r="E50"/>
  <c r="J24"/>
  <c r="E24"/>
  <c r="J55" s="1"/>
  <c r="J23"/>
  <c r="J21"/>
  <c r="E21"/>
  <c r="J20"/>
  <c r="J18"/>
  <c r="E18"/>
  <c r="F81" s="1"/>
  <c r="J17"/>
  <c r="J12"/>
  <c r="J78" s="1"/>
  <c r="E7"/>
  <c r="J37" i="3"/>
  <c r="J36"/>
  <c r="AY56" i="1" s="1"/>
  <c r="J35" i="3"/>
  <c r="AX56" i="1" s="1"/>
  <c r="BI357" i="3"/>
  <c r="BH357"/>
  <c r="BG357"/>
  <c r="BF357"/>
  <c r="T357"/>
  <c r="R357"/>
  <c r="P357"/>
  <c r="BK357"/>
  <c r="J357"/>
  <c r="BE357" s="1"/>
  <c r="BI354"/>
  <c r="BH354"/>
  <c r="BG354"/>
  <c r="BF354"/>
  <c r="T354"/>
  <c r="T353"/>
  <c r="R354"/>
  <c r="P354"/>
  <c r="P353" s="1"/>
  <c r="BK354"/>
  <c r="J354"/>
  <c r="BE354" s="1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 s="1"/>
  <c r="BI345"/>
  <c r="BH345"/>
  <c r="BG345"/>
  <c r="BF345"/>
  <c r="T345"/>
  <c r="R345"/>
  <c r="P345"/>
  <c r="BK345"/>
  <c r="J345"/>
  <c r="BE345"/>
  <c r="BI341"/>
  <c r="BH341"/>
  <c r="BG341"/>
  <c r="BF341"/>
  <c r="T341"/>
  <c r="R341"/>
  <c r="P341"/>
  <c r="BK341"/>
  <c r="J341"/>
  <c r="BE341" s="1"/>
  <c r="BI340"/>
  <c r="BH340"/>
  <c r="BG340"/>
  <c r="BF340"/>
  <c r="T340"/>
  <c r="R340"/>
  <c r="P340"/>
  <c r="BK340"/>
  <c r="J340"/>
  <c r="BE340" s="1"/>
  <c r="BI338"/>
  <c r="BH338"/>
  <c r="BG338"/>
  <c r="BF338"/>
  <c r="T338"/>
  <c r="R338"/>
  <c r="P338"/>
  <c r="BK338"/>
  <c r="J338"/>
  <c r="BE338" s="1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 s="1"/>
  <c r="BI332"/>
  <c r="BH332"/>
  <c r="BG332"/>
  <c r="BF332"/>
  <c r="T332"/>
  <c r="R332"/>
  <c r="P332"/>
  <c r="BK332"/>
  <c r="J332"/>
  <c r="BE332" s="1"/>
  <c r="BI330"/>
  <c r="BH330"/>
  <c r="BG330"/>
  <c r="BF330"/>
  <c r="T330"/>
  <c r="R330"/>
  <c r="P330"/>
  <c r="BK330"/>
  <c r="J330"/>
  <c r="BE330" s="1"/>
  <c r="BI327"/>
  <c r="BH327"/>
  <c r="BG327"/>
  <c r="BF327"/>
  <c r="T327"/>
  <c r="R327"/>
  <c r="P327"/>
  <c r="BK327"/>
  <c r="J327"/>
  <c r="BE327"/>
  <c r="BI324"/>
  <c r="BH324"/>
  <c r="BG324"/>
  <c r="BF324"/>
  <c r="T324"/>
  <c r="R324"/>
  <c r="P324"/>
  <c r="BK324"/>
  <c r="J324"/>
  <c r="BE324" s="1"/>
  <c r="BI323"/>
  <c r="BH323"/>
  <c r="BG323"/>
  <c r="BF323"/>
  <c r="T323"/>
  <c r="R323"/>
  <c r="P323"/>
  <c r="BK323"/>
  <c r="J323"/>
  <c r="BE323" s="1"/>
  <c r="BI319"/>
  <c r="BH319"/>
  <c r="BG319"/>
  <c r="BF319"/>
  <c r="T319"/>
  <c r="R319"/>
  <c r="P319"/>
  <c r="BK319"/>
  <c r="J319"/>
  <c r="BE319" s="1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 s="1"/>
  <c r="BI312"/>
  <c r="BH312"/>
  <c r="BG312"/>
  <c r="BF312"/>
  <c r="T312"/>
  <c r="R312"/>
  <c r="P312"/>
  <c r="BK312"/>
  <c r="J312"/>
  <c r="BE312"/>
  <c r="BI309"/>
  <c r="BH309"/>
  <c r="BG309"/>
  <c r="BF309"/>
  <c r="T309"/>
  <c r="R309"/>
  <c r="P309"/>
  <c r="BK309"/>
  <c r="J309"/>
  <c r="BE309" s="1"/>
  <c r="BI306"/>
  <c r="BH306"/>
  <c r="BG306"/>
  <c r="BF306"/>
  <c r="T306"/>
  <c r="R306"/>
  <c r="P306"/>
  <c r="BK306"/>
  <c r="J306"/>
  <c r="BE306" s="1"/>
  <c r="BI302"/>
  <c r="BH302"/>
  <c r="BG302"/>
  <c r="BF302"/>
  <c r="T302"/>
  <c r="R302"/>
  <c r="P302"/>
  <c r="BK302"/>
  <c r="J302"/>
  <c r="BE302" s="1"/>
  <c r="BI298"/>
  <c r="BH298"/>
  <c r="BG298"/>
  <c r="BF298"/>
  <c r="T298"/>
  <c r="R298"/>
  <c r="P298"/>
  <c r="BK298"/>
  <c r="J298"/>
  <c r="BE298"/>
  <c r="BI295"/>
  <c r="BH295"/>
  <c r="BG295"/>
  <c r="BF295"/>
  <c r="T295"/>
  <c r="R295"/>
  <c r="P295"/>
  <c r="BK295"/>
  <c r="J295"/>
  <c r="BE295" s="1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 s="1"/>
  <c r="BI292"/>
  <c r="BH292"/>
  <c r="BG292"/>
  <c r="BF292"/>
  <c r="T292"/>
  <c r="R292"/>
  <c r="P292"/>
  <c r="BK292"/>
  <c r="J292"/>
  <c r="BE292" s="1"/>
  <c r="BI289"/>
  <c r="BH289"/>
  <c r="BG289"/>
  <c r="BF289"/>
  <c r="T289"/>
  <c r="R289"/>
  <c r="P289"/>
  <c r="BK289"/>
  <c r="J289"/>
  <c r="BE289" s="1"/>
  <c r="BI287"/>
  <c r="BH287"/>
  <c r="BG287"/>
  <c r="BF287"/>
  <c r="T287"/>
  <c r="R287"/>
  <c r="P287"/>
  <c r="BK287"/>
  <c r="J287"/>
  <c r="BE287" s="1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 s="1"/>
  <c r="BI283"/>
  <c r="BH283"/>
  <c r="BG283"/>
  <c r="BF283"/>
  <c r="T283"/>
  <c r="R283"/>
  <c r="P283"/>
  <c r="BK283"/>
  <c r="J283"/>
  <c r="BE283" s="1"/>
  <c r="BI279"/>
  <c r="BH279"/>
  <c r="BG279"/>
  <c r="BF279"/>
  <c r="T279"/>
  <c r="R279"/>
  <c r="P279"/>
  <c r="BK279"/>
  <c r="J279"/>
  <c r="BE279" s="1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 s="1"/>
  <c r="BI267"/>
  <c r="BH267"/>
  <c r="BG267"/>
  <c r="BF267"/>
  <c r="T267"/>
  <c r="R267"/>
  <c r="P267"/>
  <c r="BK267"/>
  <c r="J267"/>
  <c r="BE267" s="1"/>
  <c r="BI263"/>
  <c r="BH263"/>
  <c r="BG263"/>
  <c r="BF263"/>
  <c r="T263"/>
  <c r="R263"/>
  <c r="P263"/>
  <c r="BK263"/>
  <c r="J263"/>
  <c r="BE263" s="1"/>
  <c r="BI259"/>
  <c r="BH259"/>
  <c r="BG259"/>
  <c r="BF259"/>
  <c r="T259"/>
  <c r="R259"/>
  <c r="P259"/>
  <c r="BK259"/>
  <c r="J259"/>
  <c r="BE259" s="1"/>
  <c r="BI254"/>
  <c r="BH254"/>
  <c r="BG254"/>
  <c r="BF254"/>
  <c r="T254"/>
  <c r="R254"/>
  <c r="P254"/>
  <c r="BK254"/>
  <c r="J254"/>
  <c r="BE254" s="1"/>
  <c r="BI250"/>
  <c r="BH250"/>
  <c r="BG250"/>
  <c r="BF250"/>
  <c r="T250"/>
  <c r="R250"/>
  <c r="P250"/>
  <c r="BK250"/>
  <c r="J250"/>
  <c r="BE250"/>
  <c r="BI245"/>
  <c r="BH245"/>
  <c r="BG245"/>
  <c r="BF245"/>
  <c r="T245"/>
  <c r="R245"/>
  <c r="P245"/>
  <c r="BK245"/>
  <c r="J245"/>
  <c r="BE245" s="1"/>
  <c r="BI242"/>
  <c r="BH242"/>
  <c r="BG242"/>
  <c r="BF242"/>
  <c r="T242"/>
  <c r="R242"/>
  <c r="P242"/>
  <c r="BK242"/>
  <c r="J242"/>
  <c r="BE242" s="1"/>
  <c r="BI236"/>
  <c r="BH236"/>
  <c r="BG236"/>
  <c r="BF236"/>
  <c r="T236"/>
  <c r="R236"/>
  <c r="P236"/>
  <c r="BK236"/>
  <c r="J236"/>
  <c r="BE236" s="1"/>
  <c r="BI230"/>
  <c r="BH230"/>
  <c r="BG230"/>
  <c r="BF230"/>
  <c r="T230"/>
  <c r="R230"/>
  <c r="P230"/>
  <c r="BK230"/>
  <c r="J230"/>
  <c r="BE230" s="1"/>
  <c r="BI222"/>
  <c r="BH222"/>
  <c r="BG222"/>
  <c r="BF222"/>
  <c r="T222"/>
  <c r="R222"/>
  <c r="P222"/>
  <c r="BK222"/>
  <c r="J222"/>
  <c r="BE222" s="1"/>
  <c r="BI210"/>
  <c r="BH210"/>
  <c r="BG210"/>
  <c r="BF210"/>
  <c r="T210"/>
  <c r="R210"/>
  <c r="P210"/>
  <c r="BK210"/>
  <c r="J210"/>
  <c r="BE210" s="1"/>
  <c r="BI198"/>
  <c r="BH198"/>
  <c r="BG198"/>
  <c r="BF198"/>
  <c r="T198"/>
  <c r="R198"/>
  <c r="P198"/>
  <c r="BK198"/>
  <c r="J198"/>
  <c r="BE198" s="1"/>
  <c r="BI196"/>
  <c r="BH196"/>
  <c r="BG196"/>
  <c r="BF196"/>
  <c r="T196"/>
  <c r="R196"/>
  <c r="P196"/>
  <c r="BK196"/>
  <c r="J196"/>
  <c r="BE196" s="1"/>
  <c r="BI195"/>
  <c r="BH195"/>
  <c r="BG195"/>
  <c r="BF195"/>
  <c r="T195"/>
  <c r="R195"/>
  <c r="P195"/>
  <c r="BK195"/>
  <c r="J195"/>
  <c r="BE195" s="1"/>
  <c r="BI194"/>
  <c r="BH194"/>
  <c r="BG194"/>
  <c r="BF194"/>
  <c r="T194"/>
  <c r="R194"/>
  <c r="P194"/>
  <c r="BK194"/>
  <c r="J194"/>
  <c r="BE194" s="1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 s="1"/>
  <c r="BI187"/>
  <c r="BH187"/>
  <c r="BG187"/>
  <c r="BF187"/>
  <c r="T187"/>
  <c r="R187"/>
  <c r="P187"/>
  <c r="BK187"/>
  <c r="J187"/>
  <c r="BE187" s="1"/>
  <c r="BI184"/>
  <c r="BH184"/>
  <c r="BG184"/>
  <c r="BF184"/>
  <c r="T184"/>
  <c r="R184"/>
  <c r="P184"/>
  <c r="BK184"/>
  <c r="J184"/>
  <c r="BE184" s="1"/>
  <c r="BI181"/>
  <c r="BH181"/>
  <c r="BG181"/>
  <c r="BF181"/>
  <c r="T181"/>
  <c r="R181"/>
  <c r="P181"/>
  <c r="BK181"/>
  <c r="J181"/>
  <c r="BE181" s="1"/>
  <c r="BI178"/>
  <c r="BH178"/>
  <c r="BG178"/>
  <c r="BF178"/>
  <c r="T178"/>
  <c r="R178"/>
  <c r="P178"/>
  <c r="BK178"/>
  <c r="J178"/>
  <c r="BE178" s="1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 s="1"/>
  <c r="BI168"/>
  <c r="BH168"/>
  <c r="BG168"/>
  <c r="BF168"/>
  <c r="T168"/>
  <c r="R168"/>
  <c r="P168"/>
  <c r="BK168"/>
  <c r="J168"/>
  <c r="BE168" s="1"/>
  <c r="BI163"/>
  <c r="BH163"/>
  <c r="BG163"/>
  <c r="BF163"/>
  <c r="T163"/>
  <c r="R163"/>
  <c r="P163"/>
  <c r="BK163"/>
  <c r="J163"/>
  <c r="BE163" s="1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 s="1"/>
  <c r="BI148"/>
  <c r="BH148"/>
  <c r="BG148"/>
  <c r="BF148"/>
  <c r="T148"/>
  <c r="R148"/>
  <c r="P148"/>
  <c r="BK148"/>
  <c r="J148"/>
  <c r="BE148" s="1"/>
  <c r="BI143"/>
  <c r="BH143"/>
  <c r="BG143"/>
  <c r="BF143"/>
  <c r="T143"/>
  <c r="R143"/>
  <c r="P143"/>
  <c r="BK143"/>
  <c r="J143"/>
  <c r="BE143" s="1"/>
  <c r="BI138"/>
  <c r="BH138"/>
  <c r="BG138"/>
  <c r="BF138"/>
  <c r="T138"/>
  <c r="R138"/>
  <c r="P138"/>
  <c r="BK138"/>
  <c r="J138"/>
  <c r="BE138" s="1"/>
  <c r="BI133"/>
  <c r="BH133"/>
  <c r="BG133"/>
  <c r="BF133"/>
  <c r="T133"/>
  <c r="R133"/>
  <c r="P133"/>
  <c r="BK133"/>
  <c r="J133"/>
  <c r="BE133" s="1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 s="1"/>
  <c r="BI126"/>
  <c r="BH126"/>
  <c r="BG126"/>
  <c r="BF126"/>
  <c r="T126"/>
  <c r="R126"/>
  <c r="P126"/>
  <c r="BK126"/>
  <c r="J126"/>
  <c r="BE126" s="1"/>
  <c r="BI124"/>
  <c r="BH124"/>
  <c r="BG124"/>
  <c r="BF124"/>
  <c r="T124"/>
  <c r="R124"/>
  <c r="R100" s="1"/>
  <c r="P124"/>
  <c r="BK124"/>
  <c r="J124"/>
  <c r="BE124" s="1"/>
  <c r="BI122"/>
  <c r="BH122"/>
  <c r="BG122"/>
  <c r="BF122"/>
  <c r="T122"/>
  <c r="R122"/>
  <c r="P122"/>
  <c r="BK122"/>
  <c r="J122"/>
  <c r="BE122" s="1"/>
  <c r="BI114"/>
  <c r="BH114"/>
  <c r="BG114"/>
  <c r="BF114"/>
  <c r="T114"/>
  <c r="R114"/>
  <c r="P114"/>
  <c r="BK114"/>
  <c r="J114"/>
  <c r="BE114" s="1"/>
  <c r="BI107"/>
  <c r="BH107"/>
  <c r="BG107"/>
  <c r="BF107"/>
  <c r="T107"/>
  <c r="R107"/>
  <c r="P107"/>
  <c r="BK107"/>
  <c r="J107"/>
  <c r="BE107"/>
  <c r="BI101"/>
  <c r="BH101"/>
  <c r="BG101"/>
  <c r="BF101"/>
  <c r="T101"/>
  <c r="R101"/>
  <c r="P101"/>
  <c r="BK101"/>
  <c r="J101"/>
  <c r="BE101" s="1"/>
  <c r="BI97"/>
  <c r="BH97"/>
  <c r="BG97"/>
  <c r="BF97"/>
  <c r="T97"/>
  <c r="T89" s="1"/>
  <c r="T88" s="1"/>
  <c r="R97"/>
  <c r="P97"/>
  <c r="BK97"/>
  <c r="J97"/>
  <c r="BE97"/>
  <c r="BI96"/>
  <c r="BH96"/>
  <c r="BG96"/>
  <c r="BF96"/>
  <c r="T96"/>
  <c r="R96"/>
  <c r="P96"/>
  <c r="BK96"/>
  <c r="J96"/>
  <c r="BE96" s="1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 s="1"/>
  <c r="BI91"/>
  <c r="BH91"/>
  <c r="BG91"/>
  <c r="BF91"/>
  <c r="T91"/>
  <c r="R91"/>
  <c r="P91"/>
  <c r="BK91"/>
  <c r="J91"/>
  <c r="BE91" s="1"/>
  <c r="BI90"/>
  <c r="BH90"/>
  <c r="BG90"/>
  <c r="BF90"/>
  <c r="T90"/>
  <c r="R90"/>
  <c r="R89" s="1"/>
  <c r="R88" s="1"/>
  <c r="P90"/>
  <c r="BK90"/>
  <c r="J90"/>
  <c r="BE90" s="1"/>
  <c r="F83"/>
  <c r="F81"/>
  <c r="E79"/>
  <c r="F54"/>
  <c r="F52"/>
  <c r="E50"/>
  <c r="J24"/>
  <c r="E24"/>
  <c r="J84" s="1"/>
  <c r="J23"/>
  <c r="J21"/>
  <c r="E21"/>
  <c r="J83" s="1"/>
  <c r="J20"/>
  <c r="J18"/>
  <c r="E18"/>
  <c r="F55" s="1"/>
  <c r="J17"/>
  <c r="J12"/>
  <c r="J52" s="1"/>
  <c r="E7"/>
  <c r="E48" s="1"/>
  <c r="E77"/>
  <c r="J37" i="2"/>
  <c r="J36"/>
  <c r="AY55" i="1"/>
  <c r="J35" i="2"/>
  <c r="AX55" i="1"/>
  <c r="BI356" i="2"/>
  <c r="BH356"/>
  <c r="BG356"/>
  <c r="BF356"/>
  <c r="T356"/>
  <c r="R356"/>
  <c r="R352" s="1"/>
  <c r="P356"/>
  <c r="BK356"/>
  <c r="J356"/>
  <c r="BE356"/>
  <c r="BI353"/>
  <c r="BH353"/>
  <c r="BG353"/>
  <c r="BF353"/>
  <c r="T353"/>
  <c r="T352"/>
  <c r="R353"/>
  <c r="P353"/>
  <c r="P352"/>
  <c r="BK353"/>
  <c r="J353"/>
  <c r="BE353" s="1"/>
  <c r="BI351"/>
  <c r="BH351"/>
  <c r="BG351"/>
  <c r="BF351"/>
  <c r="T351"/>
  <c r="R351"/>
  <c r="P351"/>
  <c r="BK351"/>
  <c r="J351"/>
  <c r="BE351"/>
  <c r="BI350"/>
  <c r="BH350"/>
  <c r="BG350"/>
  <c r="BF350"/>
  <c r="T350"/>
  <c r="R350"/>
  <c r="P350"/>
  <c r="BK350"/>
  <c r="J350"/>
  <c r="BE350"/>
  <c r="BI344"/>
  <c r="BH344"/>
  <c r="BG344"/>
  <c r="BF344"/>
  <c r="T344"/>
  <c r="R344"/>
  <c r="P344"/>
  <c r="BK344"/>
  <c r="J344"/>
  <c r="BE344"/>
  <c r="BI340"/>
  <c r="BH340"/>
  <c r="BG340"/>
  <c r="BF340"/>
  <c r="T340"/>
  <c r="R340"/>
  <c r="P340"/>
  <c r="BK340"/>
  <c r="J340"/>
  <c r="BE340"/>
  <c r="BI337"/>
  <c r="BH337"/>
  <c r="BG337"/>
  <c r="BF337"/>
  <c r="T337"/>
  <c r="R337"/>
  <c r="P337"/>
  <c r="BK337"/>
  <c r="J337"/>
  <c r="BE337"/>
  <c r="BI334"/>
  <c r="BH334"/>
  <c r="BG334"/>
  <c r="BF334"/>
  <c r="T334"/>
  <c r="R334"/>
  <c r="P334"/>
  <c r="BK334"/>
  <c r="J334"/>
  <c r="BE334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7"/>
  <c r="BH327"/>
  <c r="BG327"/>
  <c r="BF327"/>
  <c r="T327"/>
  <c r="R327"/>
  <c r="P327"/>
  <c r="BK327"/>
  <c r="J327"/>
  <c r="BE327"/>
  <c r="BI324"/>
  <c r="BH324"/>
  <c r="BG324"/>
  <c r="BF324"/>
  <c r="T324"/>
  <c r="R324"/>
  <c r="P324"/>
  <c r="BK324"/>
  <c r="J324"/>
  <c r="BE324"/>
  <c r="BI321"/>
  <c r="BH321"/>
  <c r="BG321"/>
  <c r="BF321"/>
  <c r="T321"/>
  <c r="R321"/>
  <c r="P321"/>
  <c r="BK321"/>
  <c r="J321"/>
  <c r="BE321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12"/>
  <c r="BH312"/>
  <c r="BG312"/>
  <c r="BF312"/>
  <c r="T312"/>
  <c r="R312"/>
  <c r="P312"/>
  <c r="BK312"/>
  <c r="J312"/>
  <c r="BE312"/>
  <c r="BI308"/>
  <c r="BH308"/>
  <c r="BG308"/>
  <c r="BF308"/>
  <c r="T308"/>
  <c r="R308"/>
  <c r="P308"/>
  <c r="BK308"/>
  <c r="J308"/>
  <c r="BE308"/>
  <c r="BI304"/>
  <c r="BH304"/>
  <c r="BG304"/>
  <c r="BF304"/>
  <c r="T304"/>
  <c r="R304"/>
  <c r="P304"/>
  <c r="BK304"/>
  <c r="J304"/>
  <c r="BE304" s="1"/>
  <c r="BI300"/>
  <c r="BH300"/>
  <c r="BG300"/>
  <c r="BF300"/>
  <c r="T300"/>
  <c r="R300"/>
  <c r="P300"/>
  <c r="BK300"/>
  <c r="J300"/>
  <c r="BE300" s="1"/>
  <c r="BI299"/>
  <c r="BH299"/>
  <c r="BG299"/>
  <c r="BF299"/>
  <c r="T299"/>
  <c r="R299"/>
  <c r="P299"/>
  <c r="BK299"/>
  <c r="J299"/>
  <c r="BE299" s="1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 s="1"/>
  <c r="BI295"/>
  <c r="BH295"/>
  <c r="BG295"/>
  <c r="BF295"/>
  <c r="T295"/>
  <c r="R295"/>
  <c r="P295"/>
  <c r="BK295"/>
  <c r="J295"/>
  <c r="BE295" s="1"/>
  <c r="BI294"/>
  <c r="BH294"/>
  <c r="BG294"/>
  <c r="BF294"/>
  <c r="T294"/>
  <c r="R294"/>
  <c r="P294"/>
  <c r="BK294"/>
  <c r="J294"/>
  <c r="BE294" s="1"/>
  <c r="BI291"/>
  <c r="BH291"/>
  <c r="BG291"/>
  <c r="BF291"/>
  <c r="T291"/>
  <c r="R291"/>
  <c r="P291"/>
  <c r="BK291"/>
  <c r="BK287" s="1"/>
  <c r="J287" s="1"/>
  <c r="J66" s="1"/>
  <c r="J291"/>
  <c r="BE291"/>
  <c r="BI288"/>
  <c r="BH288"/>
  <c r="BG288"/>
  <c r="BF288"/>
  <c r="T288"/>
  <c r="R288"/>
  <c r="R287" s="1"/>
  <c r="P288"/>
  <c r="BK288"/>
  <c r="J288"/>
  <c r="BE288" s="1"/>
  <c r="BI286"/>
  <c r="BH286"/>
  <c r="BG286"/>
  <c r="BF286"/>
  <c r="T286"/>
  <c r="R286"/>
  <c r="P286"/>
  <c r="BK286"/>
  <c r="J286"/>
  <c r="BE286" s="1"/>
  <c r="BI285"/>
  <c r="BH285"/>
  <c r="BG285"/>
  <c r="BF285"/>
  <c r="T285"/>
  <c r="R285"/>
  <c r="P285"/>
  <c r="BK285"/>
  <c r="J285"/>
  <c r="BE285" s="1"/>
  <c r="BI284"/>
  <c r="BH284"/>
  <c r="BG284"/>
  <c r="BF284"/>
  <c r="T284"/>
  <c r="R284"/>
  <c r="P284"/>
  <c r="BK284"/>
  <c r="J284"/>
  <c r="BE284" s="1"/>
  <c r="BI282"/>
  <c r="BH282"/>
  <c r="BG282"/>
  <c r="BF282"/>
  <c r="T282"/>
  <c r="R282"/>
  <c r="P282"/>
  <c r="BK282"/>
  <c r="J282"/>
  <c r="BE282"/>
  <c r="BI278"/>
  <c r="BH278"/>
  <c r="BG278"/>
  <c r="BF278"/>
  <c r="T278"/>
  <c r="R278"/>
  <c r="P278"/>
  <c r="BK278"/>
  <c r="J278"/>
  <c r="BE278" s="1"/>
  <c r="BI274"/>
  <c r="BH274"/>
  <c r="BG274"/>
  <c r="BF274"/>
  <c r="T274"/>
  <c r="R274"/>
  <c r="P274"/>
  <c r="BK274"/>
  <c r="J274"/>
  <c r="BE274" s="1"/>
  <c r="BI270"/>
  <c r="BH270"/>
  <c r="BG270"/>
  <c r="BF270"/>
  <c r="T270"/>
  <c r="R270"/>
  <c r="P270"/>
  <c r="BK270"/>
  <c r="J270"/>
  <c r="BE270" s="1"/>
  <c r="BI266"/>
  <c r="BH266"/>
  <c r="BG266"/>
  <c r="BF266"/>
  <c r="T266"/>
  <c r="R266"/>
  <c r="P266"/>
  <c r="BK266"/>
  <c r="J266"/>
  <c r="BE266"/>
  <c r="BI262"/>
  <c r="BH262"/>
  <c r="BG262"/>
  <c r="BF262"/>
  <c r="T262"/>
  <c r="R262"/>
  <c r="P262"/>
  <c r="BK262"/>
  <c r="J262"/>
  <c r="BE262" s="1"/>
  <c r="BI258"/>
  <c r="BH258"/>
  <c r="BG258"/>
  <c r="BF258"/>
  <c r="T258"/>
  <c r="R258"/>
  <c r="P258"/>
  <c r="BK258"/>
  <c r="J258"/>
  <c r="BE258"/>
  <c r="BI253"/>
  <c r="BH253"/>
  <c r="BG253"/>
  <c r="BF253"/>
  <c r="T253"/>
  <c r="R253"/>
  <c r="P253"/>
  <c r="BK253"/>
  <c r="J253"/>
  <c r="BE253" s="1"/>
  <c r="BI249"/>
  <c r="BH249"/>
  <c r="BG249"/>
  <c r="BF249"/>
  <c r="T249"/>
  <c r="R249"/>
  <c r="P249"/>
  <c r="BK249"/>
  <c r="J249"/>
  <c r="BE249"/>
  <c r="BI244"/>
  <c r="BH244"/>
  <c r="BG244"/>
  <c r="BF244"/>
  <c r="T244"/>
  <c r="R244"/>
  <c r="R196" s="1"/>
  <c r="P244"/>
  <c r="BK244"/>
  <c r="J244"/>
  <c r="BE244" s="1"/>
  <c r="BI241"/>
  <c r="BH241"/>
  <c r="BG241"/>
  <c r="BF241"/>
  <c r="T241"/>
  <c r="R241"/>
  <c r="P241"/>
  <c r="BK241"/>
  <c r="J241"/>
  <c r="BE241" s="1"/>
  <c r="BI235"/>
  <c r="BH235"/>
  <c r="BG235"/>
  <c r="BF235"/>
  <c r="T235"/>
  <c r="R235"/>
  <c r="P235"/>
  <c r="BK235"/>
  <c r="J235"/>
  <c r="BE235" s="1"/>
  <c r="BI229"/>
  <c r="BH229"/>
  <c r="BG229"/>
  <c r="BF229"/>
  <c r="T229"/>
  <c r="R229"/>
  <c r="P229"/>
  <c r="BK229"/>
  <c r="J229"/>
  <c r="BE229"/>
  <c r="BI221"/>
  <c r="BH221"/>
  <c r="BG221"/>
  <c r="BF221"/>
  <c r="T221"/>
  <c r="R221"/>
  <c r="P221"/>
  <c r="BK221"/>
  <c r="J221"/>
  <c r="BE221" s="1"/>
  <c r="BI209"/>
  <c r="BH209"/>
  <c r="BG209"/>
  <c r="BF209"/>
  <c r="T209"/>
  <c r="R209"/>
  <c r="P209"/>
  <c r="BK209"/>
  <c r="J209"/>
  <c r="BE209" s="1"/>
  <c r="BI197"/>
  <c r="BH197"/>
  <c r="BG197"/>
  <c r="BF197"/>
  <c r="T197"/>
  <c r="T196" s="1"/>
  <c r="R197"/>
  <c r="P197"/>
  <c r="BK197"/>
  <c r="BK196" s="1"/>
  <c r="J196" s="1"/>
  <c r="J65" s="1"/>
  <c r="J197"/>
  <c r="BE197" s="1"/>
  <c r="BI195"/>
  <c r="BH195"/>
  <c r="BG195"/>
  <c r="BF195"/>
  <c r="T195"/>
  <c r="R195"/>
  <c r="P195"/>
  <c r="BK195"/>
  <c r="J195"/>
  <c r="BE195" s="1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 s="1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 s="1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 s="1"/>
  <c r="BI180"/>
  <c r="BH180"/>
  <c r="BG180"/>
  <c r="BF180"/>
  <c r="T180"/>
  <c r="R180"/>
  <c r="P180"/>
  <c r="BK180"/>
  <c r="J180"/>
  <c r="BE180" s="1"/>
  <c r="BI177"/>
  <c r="BH177"/>
  <c r="BG177"/>
  <c r="BF177"/>
  <c r="T177"/>
  <c r="R177"/>
  <c r="P177"/>
  <c r="BK177"/>
  <c r="J177"/>
  <c r="BE177" s="1"/>
  <c r="BI173"/>
  <c r="BH173"/>
  <c r="BG173"/>
  <c r="BF173"/>
  <c r="T173"/>
  <c r="R173"/>
  <c r="P173"/>
  <c r="BK173"/>
  <c r="J173"/>
  <c r="BE173"/>
  <c r="BI168"/>
  <c r="BH168"/>
  <c r="BG168"/>
  <c r="BF168"/>
  <c r="T168"/>
  <c r="R168"/>
  <c r="P168"/>
  <c r="BK168"/>
  <c r="J168"/>
  <c r="BE168" s="1"/>
  <c r="BI163"/>
  <c r="BH163"/>
  <c r="BG163"/>
  <c r="BF163"/>
  <c r="T163"/>
  <c r="R163"/>
  <c r="P163"/>
  <c r="BK163"/>
  <c r="J163"/>
  <c r="BE163" s="1"/>
  <c r="BI158"/>
  <c r="BH158"/>
  <c r="BG158"/>
  <c r="BF158"/>
  <c r="T158"/>
  <c r="R158"/>
  <c r="P158"/>
  <c r="BK158"/>
  <c r="J158"/>
  <c r="BE158" s="1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 s="1"/>
  <c r="BI143"/>
  <c r="BH143"/>
  <c r="BG143"/>
  <c r="BF143"/>
  <c r="T143"/>
  <c r="R143"/>
  <c r="P143"/>
  <c r="BK143"/>
  <c r="J143"/>
  <c r="BE143"/>
  <c r="BI138"/>
  <c r="BH138"/>
  <c r="BG138"/>
  <c r="BF138"/>
  <c r="T138"/>
  <c r="R138"/>
  <c r="P138"/>
  <c r="BK138"/>
  <c r="J138"/>
  <c r="BE138" s="1"/>
  <c r="BI133"/>
  <c r="BH133"/>
  <c r="BG133"/>
  <c r="BF133"/>
  <c r="T133"/>
  <c r="R133"/>
  <c r="P133"/>
  <c r="BK133"/>
  <c r="BK132" s="1"/>
  <c r="J132" s="1"/>
  <c r="J64" s="1"/>
  <c r="J133"/>
  <c r="BE133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 s="1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 s="1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BK100" s="1"/>
  <c r="J100" s="1"/>
  <c r="J63" s="1"/>
  <c r="J122"/>
  <c r="BE122" s="1"/>
  <c r="BI114"/>
  <c r="BH114"/>
  <c r="BG114"/>
  <c r="BF114"/>
  <c r="T114"/>
  <c r="R114"/>
  <c r="P114"/>
  <c r="BK114"/>
  <c r="J114"/>
  <c r="BE114"/>
  <c r="BI107"/>
  <c r="BH107"/>
  <c r="BG107"/>
  <c r="BF107"/>
  <c r="T107"/>
  <c r="T100" s="1"/>
  <c r="R107"/>
  <c r="P107"/>
  <c r="BK107"/>
  <c r="J107"/>
  <c r="BE107" s="1"/>
  <c r="BI101"/>
  <c r="BH101"/>
  <c r="BG101"/>
  <c r="BF101"/>
  <c r="T101"/>
  <c r="R101"/>
  <c r="P101"/>
  <c r="BK101"/>
  <c r="J101"/>
  <c r="BE101" s="1"/>
  <c r="BI97"/>
  <c r="BH97"/>
  <c r="BG97"/>
  <c r="BF97"/>
  <c r="T97"/>
  <c r="R97"/>
  <c r="P97"/>
  <c r="BK97"/>
  <c r="J97"/>
  <c r="BE97" s="1"/>
  <c r="BI96"/>
  <c r="BH96"/>
  <c r="BG96"/>
  <c r="BF96"/>
  <c r="T96"/>
  <c r="R96"/>
  <c r="P96"/>
  <c r="BK96"/>
  <c r="J96"/>
  <c r="BE96" s="1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/>
  <c r="BI91"/>
  <c r="BH91"/>
  <c r="BG91"/>
  <c r="BF91"/>
  <c r="J34" s="1"/>
  <c r="AW55" i="1" s="1"/>
  <c r="T91" i="2"/>
  <c r="R91"/>
  <c r="P91"/>
  <c r="BK91"/>
  <c r="J91"/>
  <c r="BE91" s="1"/>
  <c r="BI90"/>
  <c r="BH90"/>
  <c r="BG90"/>
  <c r="F35" s="1"/>
  <c r="BB55" i="1" s="1"/>
  <c r="BF90" i="2"/>
  <c r="T90"/>
  <c r="R90"/>
  <c r="P90"/>
  <c r="BK90"/>
  <c r="BK89" s="1"/>
  <c r="J90"/>
  <c r="BE90"/>
  <c r="F83"/>
  <c r="F81"/>
  <c r="E79"/>
  <c r="F54"/>
  <c r="F52"/>
  <c r="E50"/>
  <c r="J24"/>
  <c r="E24"/>
  <c r="J55" s="1"/>
  <c r="J23"/>
  <c r="J21"/>
  <c r="E21"/>
  <c r="J83" s="1"/>
  <c r="J20"/>
  <c r="J18"/>
  <c r="E18"/>
  <c r="F84" s="1"/>
  <c r="J17"/>
  <c r="J12"/>
  <c r="J81" s="1"/>
  <c r="E7"/>
  <c r="E77" s="1"/>
  <c r="AS54" i="1"/>
  <c r="L50"/>
  <c r="AM50"/>
  <c r="AM49"/>
  <c r="L49"/>
  <c r="AM47"/>
  <c r="L47"/>
  <c r="L45"/>
  <c r="L44"/>
  <c r="F55" i="2" l="1"/>
  <c r="BK353" i="3"/>
  <c r="J353" s="1"/>
  <c r="J67" s="1"/>
  <c r="BK288"/>
  <c r="J288" s="1"/>
  <c r="J66" s="1"/>
  <c r="J34"/>
  <c r="AW56" i="1" s="1"/>
  <c r="BK132" i="3"/>
  <c r="J132" s="1"/>
  <c r="J64" s="1"/>
  <c r="F36"/>
  <c r="BC56" i="1" s="1"/>
  <c r="J54" i="3"/>
  <c r="J81"/>
  <c r="J52" i="4"/>
  <c r="P100" i="3"/>
  <c r="P132"/>
  <c r="P288"/>
  <c r="T85" i="4"/>
  <c r="T84" s="1"/>
  <c r="F36" i="2"/>
  <c r="BC55" i="1" s="1"/>
  <c r="T287" i="2"/>
  <c r="J55" i="3"/>
  <c r="F35"/>
  <c r="BB56" i="1" s="1"/>
  <c r="F34" i="3"/>
  <c r="BA56" i="1" s="1"/>
  <c r="BA54" s="1"/>
  <c r="BK100" i="3"/>
  <c r="J100" s="1"/>
  <c r="J63" s="1"/>
  <c r="R353"/>
  <c r="F55" i="4"/>
  <c r="J34"/>
  <c r="AW57" i="1" s="1"/>
  <c r="P197" i="3"/>
  <c r="F36" i="4"/>
  <c r="BC57" i="1" s="1"/>
  <c r="P89" i="2"/>
  <c r="P88" s="1"/>
  <c r="R132" i="3"/>
  <c r="J52" i="2"/>
  <c r="T89"/>
  <c r="T88" s="1"/>
  <c r="P100"/>
  <c r="P89" i="3"/>
  <c r="P88" s="1"/>
  <c r="F37" i="2"/>
  <c r="BD55" i="1" s="1"/>
  <c r="BK89" i="3"/>
  <c r="BK88" s="1"/>
  <c r="R100" i="2"/>
  <c r="R99" s="1"/>
  <c r="T132"/>
  <c r="P132"/>
  <c r="P287"/>
  <c r="BK352"/>
  <c r="J352" s="1"/>
  <c r="J67" s="1"/>
  <c r="BK197" i="3"/>
  <c r="J197" s="1"/>
  <c r="J65" s="1"/>
  <c r="R288"/>
  <c r="BK85" i="4"/>
  <c r="J85" s="1"/>
  <c r="J60" s="1"/>
  <c r="R89" i="2"/>
  <c r="R88" s="1"/>
  <c r="R87" s="1"/>
  <c r="R132"/>
  <c r="J84"/>
  <c r="F34"/>
  <c r="BA55" i="1" s="1"/>
  <c r="P196" i="2"/>
  <c r="R197" i="3"/>
  <c r="R99" s="1"/>
  <c r="R87" s="1"/>
  <c r="J33" i="2"/>
  <c r="AV55" i="1" s="1"/>
  <c r="AT55" s="1"/>
  <c r="T99" i="2"/>
  <c r="T87" s="1"/>
  <c r="J33" i="3"/>
  <c r="AV56" i="1" s="1"/>
  <c r="J89" i="2"/>
  <c r="J61" s="1"/>
  <c r="BK88"/>
  <c r="J89" i="3"/>
  <c r="J61" s="1"/>
  <c r="F33" i="2"/>
  <c r="AZ55" i="1" s="1"/>
  <c r="J33" i="4"/>
  <c r="AV57" i="1" s="1"/>
  <c r="AT57" s="1"/>
  <c r="E48" i="2"/>
  <c r="J54"/>
  <c r="F33" i="3"/>
  <c r="AZ56" i="1" s="1"/>
  <c r="F37" i="3"/>
  <c r="BD56" i="1" s="1"/>
  <c r="BD54" s="1"/>
  <c r="W33" s="1"/>
  <c r="T100" i="3"/>
  <c r="J81" i="4"/>
  <c r="P85"/>
  <c r="P84" s="1"/>
  <c r="AU57" i="1" s="1"/>
  <c r="F35" i="4"/>
  <c r="BB57" i="1" s="1"/>
  <c r="F84" i="3"/>
  <c r="T132"/>
  <c r="T197"/>
  <c r="T288"/>
  <c r="E74" i="4"/>
  <c r="E48"/>
  <c r="J80"/>
  <c r="J54"/>
  <c r="AT56" i="1" l="1"/>
  <c r="BK99" i="3"/>
  <c r="J99" s="1"/>
  <c r="J62" s="1"/>
  <c r="AZ54" i="1"/>
  <c r="W29" s="1"/>
  <c r="BK84" i="4"/>
  <c r="J84" s="1"/>
  <c r="J30" s="1"/>
  <c r="BC54" i="1"/>
  <c r="BB54"/>
  <c r="AX54" s="1"/>
  <c r="P99" i="2"/>
  <c r="P87" s="1"/>
  <c r="AU55" i="1" s="1"/>
  <c r="BK99" i="2"/>
  <c r="J99" s="1"/>
  <c r="J62" s="1"/>
  <c r="P99" i="3"/>
  <c r="P87" s="1"/>
  <c r="AU56" i="1" s="1"/>
  <c r="J88" i="3"/>
  <c r="J60" s="1"/>
  <c r="J88" i="2"/>
  <c r="J60" s="1"/>
  <c r="J59" i="4"/>
  <c r="T99" i="3"/>
  <c r="T87" s="1"/>
  <c r="AW54" i="1"/>
  <c r="AK30" s="1"/>
  <c r="W30"/>
  <c r="BK87" i="3" l="1"/>
  <c r="J87" s="1"/>
  <c r="J30" s="1"/>
  <c r="AV54" i="1"/>
  <c r="AK29" s="1"/>
  <c r="AU54"/>
  <c r="AY54"/>
  <c r="W32"/>
  <c r="W31"/>
  <c r="BK87" i="2"/>
  <c r="J87" s="1"/>
  <c r="J59" s="1"/>
  <c r="J39" i="4"/>
  <c r="AG57" i="1"/>
  <c r="AN57" s="1"/>
  <c r="J59" i="3" l="1"/>
  <c r="AT54" i="1"/>
  <c r="J30" i="2"/>
  <c r="AG56" i="1"/>
  <c r="AN56" s="1"/>
  <c r="J39" i="3"/>
  <c r="J39" i="2"/>
  <c r="AG55" i="1"/>
  <c r="AN55" l="1"/>
  <c r="AG54"/>
  <c r="AK26" l="1"/>
  <c r="AK35" s="1"/>
  <c r="AN54"/>
</calcChain>
</file>

<file path=xl/sharedStrings.xml><?xml version="1.0" encoding="utf-8"?>
<sst xmlns="http://schemas.openxmlformats.org/spreadsheetml/2006/main" count="7003" uniqueCount="903">
  <si>
    <t>Export Komplet</t>
  </si>
  <si>
    <t>VZ</t>
  </si>
  <si>
    <t>2.0</t>
  </si>
  <si>
    <t>ZAMOK</t>
  </si>
  <si>
    <t>False</t>
  </si>
  <si>
    <t>{2e572738-dc54-4d90-b972-d8b30d6ad2be}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</si>
  <si>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</si>
  <si>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</si>
  <si>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</si>
  <si>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</si>
  <si>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</si>
  <si>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</si>
  <si>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</si>
  <si>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01a-2020</t>
  </si>
  <si>
    <t>Stavba:</t>
  </si>
  <si>
    <t>Kulturní dům - ZTI</t>
  </si>
  <si>
    <t>KSO:</t>
  </si>
  <si>
    <t>827</t>
  </si>
  <si>
    <t>CC-CZ:</t>
  </si>
  <si>
    <t/>
  </si>
  <si>
    <t>Místo:</t>
  </si>
  <si>
    <t>Obránců Míru 368/1A</t>
  </si>
  <si>
    <t>Datum:</t>
  </si>
  <si>
    <t>4. 1. 2020</t>
  </si>
  <si>
    <t>CZ-CPV:</t>
  </si>
  <si>
    <t>50000000-5</t>
  </si>
  <si>
    <t>CZ-CPA:</t>
  </si>
  <si>
    <t>41</t>
  </si>
  <si>
    <t>Zadavatel:</t>
  </si>
  <si>
    <t>IČ:</t>
  </si>
  <si>
    <t>Město Kopřivnice - MÚ Kopřivnice, 742 21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</si>
  <si>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</si>
  <si>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</si>
  <si>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</si>
  <si>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</si>
  <si>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</si>
  <si>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</si>
  <si>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</si>
  <si>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</si>
  <si>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</si>
  <si>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</si>
  <si>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</si>
  <si>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</si>
  <si>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</si>
  <si>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</si>
  <si>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</si>
  <si>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</si>
  <si>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</si>
  <si>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</si>
  <si>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</si>
  <si>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</si>
  <si>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</si>
  <si>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</si>
  <si>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</si>
  <si>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</si>
  <si>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</si>
  <si>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</si>
  <si>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</si>
  <si>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</si>
  <si>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</si>
  <si>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</si>
  <si>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</si>
  <si>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</si>
  <si>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</si>
  <si>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</si>
  <si>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</si>
  <si>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</si>
  <si>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</si>
  <si>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</si>
  <si>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</si>
  <si>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</si>
  <si>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</si>
  <si>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</si>
  <si>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</si>
  <si>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</si>
  <si>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</si>
  <si>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</si>
  <si>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</si>
  <si>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</si>
  <si>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SEKCE</t>
  </si>
  <si>
    <t>STA</t>
  </si>
  <si>
    <t>1</t>
  </si>
  <si>
    <t>{913f6d77-c077-4416-86f4-466ba4f5b9f3}</t>
  </si>
  <si>
    <t>2</t>
  </si>
  <si>
    <t>B</t>
  </si>
  <si>
    <t>{2518bb57-db04-4e86-a539-79d890034916}</t>
  </si>
  <si>
    <t>V</t>
  </si>
  <si>
    <t>VRN</t>
  </si>
  <si>
    <t>{77c558a1-4a5e-4954-91d0-d691759f8616}</t>
  </si>
  <si>
    <t>KRYCÍ LIST SOUPISU PRACÍ</t>
  </si>
  <si>
    <t>Objekt:</t>
  </si>
  <si>
    <t>A - SEKCE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</si>
  <si>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</si>
  <si>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</si>
  <si>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</si>
  <si>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</si>
  <si>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</si>
  <si>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</si>
  <si>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</si>
  <si>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</si>
  <si>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</si>
  <si>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</si>
  <si>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</si>
  <si>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</si>
  <si>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</si>
  <si>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</si>
  <si>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</si>
  <si>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</si>
  <si>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</si>
  <si>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</si>
  <si>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</si>
  <si>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</si>
  <si>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</si>
  <si>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</si>
  <si>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</si>
  <si>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</si>
  <si>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</si>
  <si>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</si>
  <si>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</si>
  <si>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</si>
  <si>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</si>
  <si>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</si>
  <si>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</si>
  <si>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997013217</t>
  </si>
  <si>
    <t>Vnitrostaveništní doprava suti a vybouraných hmot vodorovně do 50 m svisle ručně pro budovy a haly výšky přes 21 do 24 m</t>
  </si>
  <si>
    <t>t</t>
  </si>
  <si>
    <t>CS ÚRS 2019 02</t>
  </si>
  <si>
    <t>4</t>
  </si>
  <si>
    <t>-304697076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</si>
  <si>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</si>
  <si>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</si>
  <si>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-1246127380</t>
  </si>
  <si>
    <t>VV</t>
  </si>
  <si>
    <t>0,894*5 'Přepočtené koeficientem množství</t>
  </si>
  <si>
    <t>3</t>
  </si>
  <si>
    <t>997013501</t>
  </si>
  <si>
    <t>Odvoz suti a vybouraných hmot na skládku nebo meziskládku se složením, na vzdálenost do 1 km</t>
  </si>
  <si>
    <t>884478385</t>
  </si>
  <si>
    <t>997013509</t>
  </si>
  <si>
    <t>Odvoz suti a vybouraných hmot na skládku nebo meziskládku se složením, na vzdálenost Příplatek k ceně za každý další i započatý 1 km přes 1 km</t>
  </si>
  <si>
    <t>164333035</t>
  </si>
  <si>
    <t>0,894*9 'Přepočtené koeficientem množství</t>
  </si>
  <si>
    <t>5</t>
  </si>
  <si>
    <t>997013831</t>
  </si>
  <si>
    <t>Poplatek za uložení stavebního odpadu na skládce (skládkovné) směsného stavebního a demoličního zatříděného do Katalogu odpadů pod kódem 170 904</t>
  </si>
  <si>
    <t>-143165050</t>
  </si>
  <si>
    <t>6</t>
  </si>
  <si>
    <t>998R</t>
  </si>
  <si>
    <t>Zednické přípomoce</t>
  </si>
  <si>
    <t>kpl</t>
  </si>
  <si>
    <t>-1764672395</t>
  </si>
  <si>
    <t>"drážky pro potrubí, včetně zapravení a začištění, včetně přesunu hmot a přesunu suti na uvažovanou skládku a poplatek za skládku"1</t>
  </si>
  <si>
    <t>PSV</t>
  </si>
  <si>
    <t>Práce a dodávky PSV</t>
  </si>
  <si>
    <t>713</t>
  </si>
  <si>
    <t>Izolace tepelné</t>
  </si>
  <si>
    <t>7</t>
  </si>
  <si>
    <t>713411131-1</t>
  </si>
  <si>
    <t xml:space="preserve">Montáž izolace tepelné potrubí pásy ze syntetického kaučuku </t>
  </si>
  <si>
    <t>m2</t>
  </si>
  <si>
    <t>16</t>
  </si>
  <si>
    <t>2105552559</t>
  </si>
  <si>
    <t>"KANALIZACE SPLAŠKOVÁ VNITŘNÍ"</t>
  </si>
  <si>
    <t>"Hluková kaučuková izolace - 19 mm na potrubí v podhledu"</t>
  </si>
  <si>
    <t>"DN 100"10,0*3,14*0,1</t>
  </si>
  <si>
    <t>"DN125"11,0*3,14*0,125</t>
  </si>
  <si>
    <t>Součet</t>
  </si>
  <si>
    <t>8</t>
  </si>
  <si>
    <t>M</t>
  </si>
  <si>
    <t>63150986-1</t>
  </si>
  <si>
    <t>pás z vysoce kvalitního syntetického kaučuku</t>
  </si>
  <si>
    <t>32</t>
  </si>
  <si>
    <t>551927203</t>
  </si>
  <si>
    <t>7,458*1,15 'Přepočtené koeficientem množství</t>
  </si>
  <si>
    <t>9</t>
  </si>
  <si>
    <t>713463411</t>
  </si>
  <si>
    <t>Montáž izolace tepelné potrubí a ohybů tvarovkami nebo deskami potrubními pouzdry návlekovými izolačními hadicemi potrubí a ohybů</t>
  </si>
  <si>
    <t>m</t>
  </si>
  <si>
    <t>-1853440935</t>
  </si>
  <si>
    <t>"potrubí s návlekovou izolací 5 mm"</t>
  </si>
  <si>
    <t>"DN40"20,0</t>
  </si>
  <si>
    <t>"DN50"20,0</t>
  </si>
  <si>
    <t>"DN75"4,0</t>
  </si>
  <si>
    <t>"DN110"24,0</t>
  </si>
  <si>
    <t>10</t>
  </si>
  <si>
    <t>28377057-1</t>
  </si>
  <si>
    <t>pouzdro izolační potrubní z pěnového polyetylenu 40/5mm</t>
  </si>
  <si>
    <t>-242328350</t>
  </si>
  <si>
    <t>20,0</t>
  </si>
  <si>
    <t>11</t>
  </si>
  <si>
    <t>28377121-1</t>
  </si>
  <si>
    <t>pouzdro izolační potrubní z pěnového polyetylenu 54/5mm</t>
  </si>
  <si>
    <t>-468414935</t>
  </si>
  <si>
    <t>12</t>
  </si>
  <si>
    <t>28377070-1</t>
  </si>
  <si>
    <t>pouzdro izolační potrubní z pěnového polyetylenu 76/5_x000D_
mm</t>
  </si>
  <si>
    <t>-18569336</t>
  </si>
  <si>
    <t>4,0</t>
  </si>
  <si>
    <t>13</t>
  </si>
  <si>
    <t>28377084-1</t>
  </si>
  <si>
    <t>pouzdro izolační potrubní z pěnového polyetylenu 110/5mm</t>
  </si>
  <si>
    <t>-247939484</t>
  </si>
  <si>
    <t>24,0</t>
  </si>
  <si>
    <t>14</t>
  </si>
  <si>
    <t>998713103</t>
  </si>
  <si>
    <t>Přesun hmot pro izolace tepelné stanovený z hmotnosti přesunovaného materiálu vodorovná dopravní vzdálenost do 50 m v objektech výšky přes 12 m do 24 m</t>
  </si>
  <si>
    <t>-360040009</t>
  </si>
  <si>
    <t>998713181</t>
  </si>
  <si>
    <t>Přesun hmot pro izolace tepelné stanovený z hmotnosti přesunovaného materiálu Příplatek k cenám za přesun prováděný bez použití mechanizace pro jakoukoliv výšku objektu</t>
  </si>
  <si>
    <t>-1593102807</t>
  </si>
  <si>
    <t>721</t>
  </si>
  <si>
    <t>Zdravotechnika - vnitřní kanalizace</t>
  </si>
  <si>
    <t>721174024-1</t>
  </si>
  <si>
    <t xml:space="preserve">Potrubí z plastových trub polypropylenové stoupací a zavěšené odhlučněné DN 50 </t>
  </si>
  <si>
    <t>512179000</t>
  </si>
  <si>
    <t>"potrubí"</t>
  </si>
  <si>
    <t>"Stoupací a zavěšené potrubí plastové odhlučněné - 20 dB)A), 90° C - vč. objímek, závěsů a konzol pro uchycení potrubí"</t>
  </si>
  <si>
    <t>5,0</t>
  </si>
  <si>
    <t>17</t>
  </si>
  <si>
    <t>721174025-1</t>
  </si>
  <si>
    <t xml:space="preserve">Potrubí z plastových trub polypropylenové stoupací a zavěšené odhlučněné DN 75_x000D_
</t>
  </si>
  <si>
    <t>-180725951</t>
  </si>
  <si>
    <t>18</t>
  </si>
  <si>
    <t>721174026-1</t>
  </si>
  <si>
    <t>Potrubí z plastových trub polypropylenové stoupací a zavěšené odhlučněné DN 100</t>
  </si>
  <si>
    <t>1933697015</t>
  </si>
  <si>
    <t>84,0</t>
  </si>
  <si>
    <t>19</t>
  </si>
  <si>
    <t>721174027-1</t>
  </si>
  <si>
    <t>Potrubí z plastových trub polypropylenové stoupací a zavěšené odhlučněné DN 125</t>
  </si>
  <si>
    <t>-993564308</t>
  </si>
  <si>
    <t>34</t>
  </si>
  <si>
    <t>20</t>
  </si>
  <si>
    <t>721174042</t>
  </si>
  <si>
    <t>Potrubí z plastových trub polypropylenové připojovací DN 40</t>
  </si>
  <si>
    <t>-115422305</t>
  </si>
  <si>
    <t>"Připojovací potrubí plastové hrdlové - 26 dB(A), 90°  - vč. objímek, závěsů a konzol pro uchycení potrubí"</t>
  </si>
  <si>
    <t>"D40"20,0</t>
  </si>
  <si>
    <t>721174043</t>
  </si>
  <si>
    <t>Potrubí z plastových trub polypropylenové připojovací DN 50</t>
  </si>
  <si>
    <t>1310164430</t>
  </si>
  <si>
    <t>"D50"20,0</t>
  </si>
  <si>
    <t>22</t>
  </si>
  <si>
    <t>721174044</t>
  </si>
  <si>
    <t>Potrubí z plastových trub polypropylenové připojovací DN 75</t>
  </si>
  <si>
    <t>1693867398</t>
  </si>
  <si>
    <t>"D75"4,0</t>
  </si>
  <si>
    <t>23</t>
  </si>
  <si>
    <t>721174045</t>
  </si>
  <si>
    <t>Potrubí z plastových trub polypropylenové připojovací DN 110</t>
  </si>
  <si>
    <t>-704901752</t>
  </si>
  <si>
    <t>"D110"24</t>
  </si>
  <si>
    <t>24</t>
  </si>
  <si>
    <t>7212121R</t>
  </si>
  <si>
    <t>Sprchový žlab DN 50 s nerezovým rámem a krytem, včetně sprchového setu pákového, D+M</t>
  </si>
  <si>
    <t>514840725</t>
  </si>
  <si>
    <t>"ZAŘIZOVACÍ PŘEDMĚTY (viz. D.1.1.1 - návrh interiéru a výpis prvků)"</t>
  </si>
  <si>
    <t>"sprchový žlab - DN 50 s nerezovým rámem a krytem, sprchový set pákový podomítkový s ruční a hlavovou sprchou"</t>
  </si>
  <si>
    <t>25</t>
  </si>
  <si>
    <t>721274121</t>
  </si>
  <si>
    <t>Ventily přivzdušňovací odpadních potrubí vnitřní od DN 32 do DN 50</t>
  </si>
  <si>
    <t>kus</t>
  </si>
  <si>
    <t>-1255346607</t>
  </si>
  <si>
    <t>"DN 50"1</t>
  </si>
  <si>
    <t>26</t>
  </si>
  <si>
    <t>721274123</t>
  </si>
  <si>
    <t>Ventily přivzdušňovací odpadních potrubí vnitřní DN 100</t>
  </si>
  <si>
    <t>-643286378</t>
  </si>
  <si>
    <t>"DN 100"1</t>
  </si>
  <si>
    <t>27</t>
  </si>
  <si>
    <t>721290111</t>
  </si>
  <si>
    <t>Zkouška těsnosti kanalizace v objektech vodou do DN 125</t>
  </si>
  <si>
    <t>-1011275920</t>
  </si>
  <si>
    <t>"zkouška potrubí dle ČSN 75 6760"</t>
  </si>
  <si>
    <t>20,0+20,0+4,0+24,0+5,0+5,0+84+34,0</t>
  </si>
  <si>
    <t>28</t>
  </si>
  <si>
    <t>721R</t>
  </si>
  <si>
    <t xml:space="preserve">Propojení odhlučněného potrubí DN 100 se stáv. větracím potrubím </t>
  </si>
  <si>
    <t>-1978274171</t>
  </si>
  <si>
    <t>29</t>
  </si>
  <si>
    <t>721R1</t>
  </si>
  <si>
    <t>Propojení odhlučněného potrubí se stáv. potrubím u podlahy 1.PP DN 125</t>
  </si>
  <si>
    <t>-539140888</t>
  </si>
  <si>
    <t>30</t>
  </si>
  <si>
    <t>72117R</t>
  </si>
  <si>
    <t>Demontáž kanalizačního potrubí</t>
  </si>
  <si>
    <t>1550663748</t>
  </si>
  <si>
    <t>31</t>
  </si>
  <si>
    <t>721R2</t>
  </si>
  <si>
    <t>Čištění ležaté kanalizace a prohlídka videokamerou s CD záznamem</t>
  </si>
  <si>
    <t>1173283963</t>
  </si>
  <si>
    <t>998721103</t>
  </si>
  <si>
    <t>Přesun hmot pro vnitřní kanalizace stanovený z hmotnosti přesunovaného materiálu vodorovná dopravní vzdálenost do 50 m v objektech výšky přes 12 do 24 m</t>
  </si>
  <si>
    <t>532058377</t>
  </si>
  <si>
    <t>33</t>
  </si>
  <si>
    <t>998721181</t>
  </si>
  <si>
    <t>Přesun hmot pro vnitřní kanalizace stanovený z hmotnosti přesunovaného materiálu Příplatek k ceně za přesun prováděný bez použití mechanizace pro jakoukoliv výšku objektu</t>
  </si>
  <si>
    <t>621997868</t>
  </si>
  <si>
    <t>722</t>
  </si>
  <si>
    <t>Zdravotechnika - vnitřní vodovod</t>
  </si>
  <si>
    <t>722174022-1</t>
  </si>
  <si>
    <t>Potrubí z trubek celoplastových z polypropylenu spojovaných svařováním D 20 x 2,3</t>
  </si>
  <si>
    <t>868422919</t>
  </si>
  <si>
    <t>"vodovod, studená voda"</t>
  </si>
  <si>
    <t>"Připojovací potrubí pro rozvod studené vody celoplastové polypropylenové (S4, SDR9),  včetně objímek a uchycení"</t>
  </si>
  <si>
    <t>130,0</t>
  </si>
  <si>
    <t xml:space="preserve">"Stoupací potrubí a potrubí zavěšené pod stropem v podhledu pro rozvod studené vody celoplastové polypropylenové (S4, SDR9)" </t>
  </si>
  <si>
    <t>1,0</t>
  </si>
  <si>
    <t>"TEPLÁ VODA A CIRKULACE"</t>
  </si>
  <si>
    <t>"Připojovací potrubí pro rozvod teplé vody celoplastové polypropylenové (S4, SDR9),  včetně objímek a uchycení"</t>
  </si>
  <si>
    <t>75,0</t>
  </si>
  <si>
    <t xml:space="preserve">"Stoupací potrubí a potrubí zavěšené pod stropem v podhledu pro rozvod teplé vody celoplastové polypropylenové (S4, SDR9)" </t>
  </si>
  <si>
    <t>36,0</t>
  </si>
  <si>
    <t>35</t>
  </si>
  <si>
    <t>722174023-1</t>
  </si>
  <si>
    <t>Potrubí z trubek celoplastových z polypropylenu spojovaných svařováním D 25 x 2,8</t>
  </si>
  <si>
    <t>960416560</t>
  </si>
  <si>
    <t>45</t>
  </si>
  <si>
    <t>10,0</t>
  </si>
  <si>
    <t>36</t>
  </si>
  <si>
    <t>722174024-1</t>
  </si>
  <si>
    <t>Potrubí z trubek celoplastových z polypropylenu spojovaných svařováním D32 x 3,6</t>
  </si>
  <si>
    <t>1988585127</t>
  </si>
  <si>
    <t>32,0</t>
  </si>
  <si>
    <t>37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</si>
  <si>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</si>
  <si>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</si>
  <si>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149390678</t>
  </si>
  <si>
    <t>" izolace tl. 9 mm D20x2,3" 130,0</t>
  </si>
  <si>
    <t>" izolace tl. 9 mm D20x2,3" 75,0</t>
  </si>
  <si>
    <t>38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</si>
  <si>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</si>
  <si>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</si>
  <si>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594151715</t>
  </si>
  <si>
    <t>"izolace tl. 9 mm D25x2,8"45</t>
  </si>
  <si>
    <t>" izolace tl. 9 mm D25x2,8" 20,0</t>
  </si>
  <si>
    <t>39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</si>
  <si>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</si>
  <si>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</si>
  <si>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-1210591676</t>
  </si>
  <si>
    <t>"izolace tl.13 mm D 20x2,3"1,0</t>
  </si>
  <si>
    <t>40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</si>
  <si>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</si>
  <si>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</si>
  <si>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-1660259056</t>
  </si>
  <si>
    <t>"izolace tl.13 mm - D 25x2,8"10,0</t>
  </si>
  <si>
    <t>"izolace 13 mm - D 32x3,6"32,0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</si>
  <si>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</si>
  <si>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</si>
  <si>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-1849797618</t>
  </si>
  <si>
    <t>" izolace tl. 20 mm D20x2,3" 36,0</t>
  </si>
  <si>
    <t>42</t>
  </si>
  <si>
    <t>722181252-1</t>
  </si>
  <si>
    <t>Ochrana potrubí termoizolačními trubicemi z pěnového polyetylenu PE přilepenými v příčných a podélných spojích, tloušťky izolace přes do 30mm, vnitřního průměru izolace DN do 22 mm</t>
  </si>
  <si>
    <t>581023901</t>
  </si>
  <si>
    <t>" izolace tl. 30 mm D25x2,8" 10,0</t>
  </si>
  <si>
    <t>" izolace tl. 30 mm D32x3,6" 32,0</t>
  </si>
  <si>
    <t>43</t>
  </si>
  <si>
    <t>722231141</t>
  </si>
  <si>
    <t>Armatury se dvěma závity ventily pojistné rohové G 1/2</t>
  </si>
  <si>
    <t>-125809176</t>
  </si>
  <si>
    <t>"VODOVOD"</t>
  </si>
  <si>
    <t>"Armatury"</t>
  </si>
  <si>
    <t>"ROHOVÝ VENTIL dn15"36</t>
  </si>
  <si>
    <t>44</t>
  </si>
  <si>
    <t>722231201-1</t>
  </si>
  <si>
    <t>Ventil termostatický cirkulační DN15</t>
  </si>
  <si>
    <t>1215687219</t>
  </si>
  <si>
    <t>"termostatický cirkulační ventil -DN15"3,0</t>
  </si>
  <si>
    <t>722232043</t>
  </si>
  <si>
    <t>Armatury se dvěma závity kulové kohouty PN 42 do 185 °C přímé vnitřní závit G 1/2</t>
  </si>
  <si>
    <t>-830617403</t>
  </si>
  <si>
    <t>"kulový kohout-DN15"10,0</t>
  </si>
  <si>
    <t>46</t>
  </si>
  <si>
    <t>722232044</t>
  </si>
  <si>
    <t>Armatury se dvěma závity kulové kohouty PN 42 do 185 °C přímé vnitřní závit G 3/4</t>
  </si>
  <si>
    <t>795479573</t>
  </si>
  <si>
    <t>"kulový kohout-DN20"16,0</t>
  </si>
  <si>
    <t>47</t>
  </si>
  <si>
    <t>722232062</t>
  </si>
  <si>
    <t>Armatury se dvěma závity kulové kohouty PN 42 do 185 °C přímé vnitřní závit s vypouštěním G 3/4</t>
  </si>
  <si>
    <t>-1028249349</t>
  </si>
  <si>
    <t>"kulový kohout-DN20 s výpustí"2,0</t>
  </si>
  <si>
    <t>48</t>
  </si>
  <si>
    <t>722232063</t>
  </si>
  <si>
    <t>Armatury se dvěma závity kulové kohouty PN 42 do 185 °C přímé vnitřní závit s vypouštěním G 1</t>
  </si>
  <si>
    <t>-176816322</t>
  </si>
  <si>
    <t>"kulový kohout-DN25 s výpustí"4,0</t>
  </si>
  <si>
    <t>49</t>
  </si>
  <si>
    <t>722290234</t>
  </si>
  <si>
    <t>Zkoušky, proplach a desinfekce vodovodního potrubí proplach a desinfekce vodovodního potrubí do DN 80</t>
  </si>
  <si>
    <t>-291996633</t>
  </si>
  <si>
    <t>"prohlídky, zkouška a desinfekce dle ČSN 75 5409"130,0+45+1,0+10,0+32,0+75,0+20,0+36,0+10,0+32,0</t>
  </si>
  <si>
    <t>50</t>
  </si>
  <si>
    <t>722170R</t>
  </si>
  <si>
    <t>Demontáž vodovodního potrubí</t>
  </si>
  <si>
    <t>754176365</t>
  </si>
  <si>
    <t>51</t>
  </si>
  <si>
    <t>998722103</t>
  </si>
  <si>
    <t>Přesun hmot pro vnitřní vodovod stanovený z hmotnosti přesunovaného materiálu vodorovná dopravní vzdálenost do 50 m v objektech výšky přes 12 do 24 m</t>
  </si>
  <si>
    <t>-1368400021</t>
  </si>
  <si>
    <t>52</t>
  </si>
  <si>
    <t>998722181</t>
  </si>
  <si>
    <t>Přesun hmot pro vnitřní vodovod stanovený z hmotnosti přesunovaného materiálu Příplatek k ceně za přesun prováděný bez použití mechanizace pro jakoukoliv výšku objektu</t>
  </si>
  <si>
    <t>-872341058</t>
  </si>
  <si>
    <t>725</t>
  </si>
  <si>
    <t>Zdravotechnika - zařizovací předměty</t>
  </si>
  <si>
    <t>53</t>
  </si>
  <si>
    <t>725112022</t>
  </si>
  <si>
    <t>Zařízení záchodů klozety keramické závěsné na nosné stěny s hlubokým splachováním odpad vodorovný</t>
  </si>
  <si>
    <t>soubor</t>
  </si>
  <si>
    <t>-668020512</t>
  </si>
  <si>
    <t>"závěsný klozet, podomítkový modul, sedátko a tlačítko"20,0</t>
  </si>
  <si>
    <t>54</t>
  </si>
  <si>
    <t>725121521</t>
  </si>
  <si>
    <t>1151629890</t>
  </si>
  <si>
    <t>55</t>
  </si>
  <si>
    <t>725110811-1</t>
  </si>
  <si>
    <t>Demontáž kombi klozetů včetně sedátka</t>
  </si>
  <si>
    <t>2098277234</t>
  </si>
  <si>
    <t>56</t>
  </si>
  <si>
    <t>725122813-1</t>
  </si>
  <si>
    <t>Demontáž pisoárů včetně sifonu</t>
  </si>
  <si>
    <t>166546248</t>
  </si>
  <si>
    <t>57</t>
  </si>
  <si>
    <t>725210821-1</t>
  </si>
  <si>
    <t>Demontáž umyvadel včetně sifonu</t>
  </si>
  <si>
    <t>2144995944</t>
  </si>
  <si>
    <t>58</t>
  </si>
  <si>
    <t>725820802-1</t>
  </si>
  <si>
    <t xml:space="preserve">Demontáž baterií </t>
  </si>
  <si>
    <t>-2123034857</t>
  </si>
  <si>
    <t>59</t>
  </si>
  <si>
    <t>7258408R</t>
  </si>
  <si>
    <t>Demontáž sprchové vpusti a sprchové baterie</t>
  </si>
  <si>
    <t>-788690335</t>
  </si>
  <si>
    <t>60</t>
  </si>
  <si>
    <t>725211603</t>
  </si>
  <si>
    <t>Umyvadla keramická bílá bez výtokových armatur připevněná na stěnu šrouby bez sloupu nebo krytu na sifon 600 mm</t>
  </si>
  <si>
    <t>32194192</t>
  </si>
  <si>
    <t>"umyvadlo hranaté 60/45 cm, sifon chrom"</t>
  </si>
  <si>
    <t>61</t>
  </si>
  <si>
    <t>725211703</t>
  </si>
  <si>
    <t>Umyvadla keramická bílá bez výtokových armatur připevněná na stěnu šrouby malá (umývátka) stěnová 450 mm</t>
  </si>
  <si>
    <t>-479191501</t>
  </si>
  <si>
    <t>"umyvátko hranaté 45/34 cm, sifon chrom"</t>
  </si>
  <si>
    <t>62</t>
  </si>
  <si>
    <t>725231203</t>
  </si>
  <si>
    <t>Bidety bez výtokových armatur se zápachovou uzávěrkou keramické závěsné</t>
  </si>
  <si>
    <t>-1509897442</t>
  </si>
  <si>
    <t>"závěsný bidet, podomítkový modult , sifon chrom"</t>
  </si>
  <si>
    <t>63</t>
  </si>
  <si>
    <t>725244322-1</t>
  </si>
  <si>
    <t>-1685376343</t>
  </si>
  <si>
    <t>64</t>
  </si>
  <si>
    <t>725244322</t>
  </si>
  <si>
    <t>1925991551</t>
  </si>
  <si>
    <t>65</t>
  </si>
  <si>
    <t>725244323</t>
  </si>
  <si>
    <t>569780413</t>
  </si>
  <si>
    <t>66</t>
  </si>
  <si>
    <t>725244324-1</t>
  </si>
  <si>
    <t>614235240</t>
  </si>
  <si>
    <t>67</t>
  </si>
  <si>
    <t>7253111R</t>
  </si>
  <si>
    <t>Nerez dřez 800/500 mm s odkládací plochou, dřezová stojánková páková baterie, dřezový sifon</t>
  </si>
  <si>
    <t>-669285348</t>
  </si>
  <si>
    <t>68</t>
  </si>
  <si>
    <t>725339111</t>
  </si>
  <si>
    <t>Výlevky montáž výlevky</t>
  </si>
  <si>
    <t>-31840855</t>
  </si>
  <si>
    <t xml:space="preserve">"výlevka keramická"4 </t>
  </si>
  <si>
    <t>69</t>
  </si>
  <si>
    <t>64271101</t>
  </si>
  <si>
    <t>výlevka keramická bílá</t>
  </si>
  <si>
    <t>1746881989</t>
  </si>
  <si>
    <t>70</t>
  </si>
  <si>
    <t>725821323-1</t>
  </si>
  <si>
    <t>Baterie dřezové nástěnné klasické s otáčivým kulatým ústím a dlouhým raménkem</t>
  </si>
  <si>
    <t>-1046726604</t>
  </si>
  <si>
    <t>"dřezová nástěnná baterie s dlouhým raménkem"4</t>
  </si>
  <si>
    <t>71</t>
  </si>
  <si>
    <t>725822633</t>
  </si>
  <si>
    <t>Baterie umyvadlové stojánkové klasické s výpustí</t>
  </si>
  <si>
    <t>-1791169783</t>
  </si>
  <si>
    <t>1+13</t>
  </si>
  <si>
    <t>72</t>
  </si>
  <si>
    <t>725823122</t>
  </si>
  <si>
    <t>Baterie bidetové stojánkové klasické s výpustí</t>
  </si>
  <si>
    <t>-505705843</t>
  </si>
  <si>
    <t>73</t>
  </si>
  <si>
    <t>725980122-1</t>
  </si>
  <si>
    <t>Dvířka plastová 15/30</t>
  </si>
  <si>
    <t>913249680</t>
  </si>
  <si>
    <t>"magnetická dvířka velikosti obkladu"3,0</t>
  </si>
  <si>
    <t>74</t>
  </si>
  <si>
    <t>725980123-1</t>
  </si>
  <si>
    <t>Magnetická dvířka, D+M</t>
  </si>
  <si>
    <t>-1001935740</t>
  </si>
  <si>
    <t>"vododvod, vnitřní instalace"</t>
  </si>
  <si>
    <t>"magnetická dvířka velikosti obkladu"8</t>
  </si>
  <si>
    <t>"magnetická dvířka velikosti obkladu"14,0</t>
  </si>
  <si>
    <t>75</t>
  </si>
  <si>
    <t>998725103</t>
  </si>
  <si>
    <t>Přesun hmot pro zařizovací předměty stanovený z hmotnosti přesunovaného materiálu vodorovná dopravní vzdálenost do 50 m v objektech výšky přes 12 do 24 m</t>
  </si>
  <si>
    <t>1941575697</t>
  </si>
  <si>
    <t>76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</si>
  <si>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</si>
  <si>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</si>
  <si>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-1685911167</t>
  </si>
  <si>
    <t>767</t>
  </si>
  <si>
    <t>Konstrukce zámečnické</t>
  </si>
  <si>
    <t>77</t>
  </si>
  <si>
    <t>767810112</t>
  </si>
  <si>
    <t>Montáž větracích mřížek ocelových čtyřhranných, průřezu přes 0,01 do 0,04 m2</t>
  </si>
  <si>
    <t>-1059248831</t>
  </si>
  <si>
    <t>"mřížka 15 x 15"2,0</t>
  </si>
  <si>
    <t>78</t>
  </si>
  <si>
    <t>55341427-1</t>
  </si>
  <si>
    <t>mřížka větrací nerezová 150x150mm</t>
  </si>
  <si>
    <t>-950027115</t>
  </si>
  <si>
    <t>B - SEKCE</t>
  </si>
  <si>
    <t>1623934059</t>
  </si>
  <si>
    <t>2112113893</t>
  </si>
  <si>
    <t>1,161*5 'Přepočtené koeficientem množství</t>
  </si>
  <si>
    <t>901292072</t>
  </si>
  <si>
    <t>1015315376</t>
  </si>
  <si>
    <t>1,161*9 'Přepočtené koeficientem množství</t>
  </si>
  <si>
    <t>749352888</t>
  </si>
  <si>
    <t>756175177</t>
  </si>
  <si>
    <t>1280086649</t>
  </si>
  <si>
    <t>"DN 100"11,0*3,14*0,1</t>
  </si>
  <si>
    <t>"DN125"7,0*3,14*0,125</t>
  </si>
  <si>
    <t>8812332</t>
  </si>
  <si>
    <t>6,202*1,15 'Přepočtené koeficientem množství</t>
  </si>
  <si>
    <t>1048562340</t>
  </si>
  <si>
    <t>"DN40"15,0</t>
  </si>
  <si>
    <t>"DN50"18,0</t>
  </si>
  <si>
    <t>"DN75"8,0</t>
  </si>
  <si>
    <t>"DN110"22,0</t>
  </si>
  <si>
    <t>-1601218090</t>
  </si>
  <si>
    <t>15,0</t>
  </si>
  <si>
    <t>34633089</t>
  </si>
  <si>
    <t>18,0</t>
  </si>
  <si>
    <t>-1272838308</t>
  </si>
  <si>
    <t>8,0</t>
  </si>
  <si>
    <t>1646511308</t>
  </si>
  <si>
    <t>22,0</t>
  </si>
  <si>
    <t>423137621</t>
  </si>
  <si>
    <t>-1125377135</t>
  </si>
  <si>
    <t>1057002970</t>
  </si>
  <si>
    <t>78,0</t>
  </si>
  <si>
    <t xml:space="preserve">Potrubí z plastových trub polypropylenové stoupací a zavěšené odhlučněné DN 125_x000D_
</t>
  </si>
  <si>
    <t>-999423492</t>
  </si>
  <si>
    <t>721174027-2</t>
  </si>
  <si>
    <t>Potrubí z plastových trub polypropylenové stoupací a zavěšené odhlučněné DN 150</t>
  </si>
  <si>
    <t>486430527</t>
  </si>
  <si>
    <t>903485231</t>
  </si>
  <si>
    <t>"D40"15,0</t>
  </si>
  <si>
    <t>-53320722</t>
  </si>
  <si>
    <t>"D50"18,0</t>
  </si>
  <si>
    <t>910776122</t>
  </si>
  <si>
    <t>"D75"8,0</t>
  </si>
  <si>
    <t>1152415863</t>
  </si>
  <si>
    <t>"D110"22</t>
  </si>
  <si>
    <t>-802673305</t>
  </si>
  <si>
    <t>579159085</t>
  </si>
  <si>
    <t>1510519194</t>
  </si>
  <si>
    <t>15,0+18,0+8,0+22,0+78,0+10,0</t>
  </si>
  <si>
    <t>721290112</t>
  </si>
  <si>
    <t>Zkouška těsnosti kanalizace v objektech vodou DN 150 nebo DN 200</t>
  </si>
  <si>
    <t>1264516263</t>
  </si>
  <si>
    <t>-514384110</t>
  </si>
  <si>
    <t>721R11</t>
  </si>
  <si>
    <t>Propojení odhlučněného potrubí se stáv. potrubím u podlahy 1.PP DN 100</t>
  </si>
  <si>
    <t>1654695970</t>
  </si>
  <si>
    <t>3,0</t>
  </si>
  <si>
    <t>-849776450</t>
  </si>
  <si>
    <t>721R12</t>
  </si>
  <si>
    <t>Propojení odhlučněného potrubí se stáv. potrubím u podlahy 1.PP DN 150</t>
  </si>
  <si>
    <t>1647463017</t>
  </si>
  <si>
    <t>-32321257</t>
  </si>
  <si>
    <t>-2100710050</t>
  </si>
  <si>
    <t>-1050640672</t>
  </si>
  <si>
    <t>-778457723</t>
  </si>
  <si>
    <t>616605147</t>
  </si>
  <si>
    <t>87,0</t>
  </si>
  <si>
    <t>11,0</t>
  </si>
  <si>
    <t>37,0</t>
  </si>
  <si>
    <t>16,0</t>
  </si>
  <si>
    <t>675095138</t>
  </si>
  <si>
    <t>28,0</t>
  </si>
  <si>
    <t>9,0</t>
  </si>
  <si>
    <t>-961182061</t>
  </si>
  <si>
    <t>40,0</t>
  </si>
  <si>
    <t>26,0</t>
  </si>
  <si>
    <t>1872663528</t>
  </si>
  <si>
    <t>" izolace tl. 9 mm D20x2,3" 87,0</t>
  </si>
  <si>
    <t>" izolace tl. 9 mm D20x2,3" 37,0</t>
  </si>
  <si>
    <t>304600206</t>
  </si>
  <si>
    <t>"izolace tl. 9 mm D25x2,8"28,0</t>
  </si>
  <si>
    <t>" izolace tl. 9 mm D25x2,8" 9,0</t>
  </si>
  <si>
    <t>-1335378900</t>
  </si>
  <si>
    <t>"izolace tl.13 mm D 20x2,3"11,0</t>
  </si>
  <si>
    <t>1505446926</t>
  </si>
  <si>
    <t>"izolace tl.13 mm - D 25x2,8"3,0</t>
  </si>
  <si>
    <t>"izolace 13 mm - D 32x3,6"40,0</t>
  </si>
  <si>
    <t>320367439</t>
  </si>
  <si>
    <t>" izolace tl. 20 mm D20x2,3" 16,0</t>
  </si>
  <si>
    <t>73630378</t>
  </si>
  <si>
    <t>" izolace tl. 30 mm D25x2,8"18,0</t>
  </si>
  <si>
    <t>" izolace tl. 30 mm D32x3,6" 26,0</t>
  </si>
  <si>
    <t>1565027456</t>
  </si>
  <si>
    <t>"ROHOVÝ VENTIL DN 15"32</t>
  </si>
  <si>
    <t>674733220</t>
  </si>
  <si>
    <t>404190965</t>
  </si>
  <si>
    <t>"kulový kohout-DN15"4</t>
  </si>
  <si>
    <t>1493216182</t>
  </si>
  <si>
    <t>"kulový kohout-DN20"8,0</t>
  </si>
  <si>
    <t>1748804823</t>
  </si>
  <si>
    <t>"kulový kohout-DN20 s výpustí"1,0</t>
  </si>
  <si>
    <t>-676900014</t>
  </si>
  <si>
    <t>"kulový kohout-DN25 s výpustí"5,0</t>
  </si>
  <si>
    <t>-1570565255</t>
  </si>
  <si>
    <t>"prohlídky, zkouška a desinfekce dle ČSN 75 5409"87,0+28,0+11,0+3,0+40,0+37,0+9,0+16,0+18,0+26,0</t>
  </si>
  <si>
    <t>-505053212</t>
  </si>
  <si>
    <t>-61384237</t>
  </si>
  <si>
    <t>-745085265</t>
  </si>
  <si>
    <t>-1236261278</t>
  </si>
  <si>
    <t>"závěsný klozet, podomítkový modul, sedátko a tlačítko"17,0</t>
  </si>
  <si>
    <t>725112R</t>
  </si>
  <si>
    <t xml:space="preserve">Závěsný klozet invalidní, podomítkový modul, sedátko, tlačítko, D+M </t>
  </si>
  <si>
    <t>-2099453118</t>
  </si>
  <si>
    <t>725112R1</t>
  </si>
  <si>
    <t>Madlo toaletní, sklopné, D+M</t>
  </si>
  <si>
    <t>-1360738495</t>
  </si>
  <si>
    <t>725112R2</t>
  </si>
  <si>
    <t>Madlo toaletní, pevné, D+M</t>
  </si>
  <si>
    <t>-1132195831</t>
  </si>
  <si>
    <t>-1786632225</t>
  </si>
  <si>
    <t>1811703461</t>
  </si>
  <si>
    <t>-711584158</t>
  </si>
  <si>
    <t>2,0</t>
  </si>
  <si>
    <t>-1412490825</t>
  </si>
  <si>
    <t>-922194123</t>
  </si>
  <si>
    <t>7253111R1</t>
  </si>
  <si>
    <t>Nerez dřez 600/600/850 mm, dřezová nástěnná páková baterie, dřezový sifon</t>
  </si>
  <si>
    <t>-2097847458</t>
  </si>
  <si>
    <t>-1068842328</t>
  </si>
  <si>
    <t>"výlevka keramická"3,0</t>
  </si>
  <si>
    <t>-1825485800</t>
  </si>
  <si>
    <t>7258131R</t>
  </si>
  <si>
    <t>Pračkový ventil DN 15 se zpětnou klapkou</t>
  </si>
  <si>
    <t>1742695202</t>
  </si>
  <si>
    <t>"ventil pračkový DN 15 se zpětnou klapkou"1</t>
  </si>
  <si>
    <t>725R</t>
  </si>
  <si>
    <t>Pračkový nástěnný sifon - DN 50, D+M</t>
  </si>
  <si>
    <t>-735328441</t>
  </si>
  <si>
    <t>1520421840</t>
  </si>
  <si>
    <t>"dřezová nástěnná baterie s dlouhým raménkem"3,0</t>
  </si>
  <si>
    <t>-62147187</t>
  </si>
  <si>
    <t>2+10</t>
  </si>
  <si>
    <t>-1648534524</t>
  </si>
  <si>
    <t>-570152954</t>
  </si>
  <si>
    <t>-866504496</t>
  </si>
  <si>
    <t>23,0</t>
  </si>
  <si>
    <t>-127608662</t>
  </si>
  <si>
    <t>19,0</t>
  </si>
  <si>
    <t>461046601</t>
  </si>
  <si>
    <t>725230811-1</t>
  </si>
  <si>
    <t>Demontáž bidetů včetně baterie</t>
  </si>
  <si>
    <t>1712504481</t>
  </si>
  <si>
    <t>1483662386</t>
  </si>
  <si>
    <t>"magnetická dvířka velikosti obkladu"2,0</t>
  </si>
  <si>
    <t>2126072749</t>
  </si>
  <si>
    <t>"magnetická dvířka velikosti obkladu"6,0</t>
  </si>
  <si>
    <t>"magnetická dvířka velikosti obkladu"10,0</t>
  </si>
  <si>
    <t>1726021112</t>
  </si>
  <si>
    <t>79</t>
  </si>
  <si>
    <t>-1295171459</t>
  </si>
  <si>
    <t>80</t>
  </si>
  <si>
    <t>-541698925</t>
  </si>
  <si>
    <t>"mřížka 15 x 15"1,0</t>
  </si>
  <si>
    <t>81</t>
  </si>
  <si>
    <t>1762608261</t>
  </si>
  <si>
    <t>V - VRN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</si>
  <si>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</si>
  <si>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</si>
  <si>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</si>
  <si>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</si>
  <si>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</si>
  <si>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</si>
  <si>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</si>
  <si>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</si>
  <si>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</si>
  <si>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1024</t>
  </si>
  <si>
    <t>-437809383</t>
  </si>
  <si>
    <t>VRN4</t>
  </si>
  <si>
    <t>Inženýrská činnost</t>
  </si>
  <si>
    <t>040001000</t>
  </si>
  <si>
    <t>-52321718</t>
  </si>
  <si>
    <t>"dozor, posudky.."1</t>
  </si>
  <si>
    <t>VRN5</t>
  </si>
  <si>
    <t>Finanční náklady</t>
  </si>
  <si>
    <t>050001000</t>
  </si>
  <si>
    <t>-906046980</t>
  </si>
  <si>
    <t>"pojištění, rezerva..."1</t>
  </si>
  <si>
    <t>VRN9</t>
  </si>
  <si>
    <t>Ostatní náklady</t>
  </si>
  <si>
    <t>090001000</t>
  </si>
  <si>
    <t>-935243453</t>
  </si>
  <si>
    <t>"stavební práce za provozu"1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</si>
  <si>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</si>
  <si>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</si>
  <si>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</si>
  <si>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</si>
  <si>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</si>
  <si>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</si>
  <si>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</si>
  <si>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</si>
  <si>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</si>
  <si>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</si>
  <si>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</si>
  <si>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</si>
  <si>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</si>
  <si>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</si>
  <si>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</si>
  <si>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</si>
  <si>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</si>
  <si>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</si>
  <si>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</si>
  <si>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</si>
  <si>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</si>
  <si>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</si>
  <si>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</si>
  <si>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</si>
  <si>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</si>
  <si>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</si>
  <si>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</si>
  <si>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</si>
  <si>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</si>
  <si>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</si>
  <si>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</si>
  <si>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</si>
  <si>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</si>
  <si>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</si>
  <si>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</si>
  <si>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</si>
  <si>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</si>
  <si>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</si>
  <si>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</si>
  <si>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</si>
  <si>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</si>
  <si>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</si>
  <si>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</si>
  <si>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</si>
  <si>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</si>
  <si>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</si>
  <si>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</si>
  <si>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</si>
  <si>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</si>
  <si>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</si>
  <si>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</si>
  <si>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</si>
  <si>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</si>
  <si>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</si>
  <si>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</si>
  <si>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</si>
  <si>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</si>
  <si>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</si>
  <si>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</si>
  <si>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</si>
  <si>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</si>
  <si>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</si>
  <si>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</si>
  <si>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</si>
  <si>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</si>
  <si>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</si>
  <si>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</si>
  <si>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</si>
  <si>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</si>
  <si>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</si>
  <si>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</si>
  <si>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</si>
  <si>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</si>
  <si>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</si>
  <si>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</si>
  <si>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</si>
  <si>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</si>
  <si>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</si>
  <si>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</si>
  <si>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</si>
  <si>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</si>
  <si>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</si>
  <si>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</si>
  <si>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</si>
  <si>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</si>
  <si>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</si>
  <si>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</si>
  <si>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</si>
  <si>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</si>
  <si>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</si>
  <si>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</si>
  <si>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</si>
  <si>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</si>
  <si>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</si>
  <si>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</si>
  <si>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</si>
  <si>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</si>
  <si>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</si>
  <si>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</si>
  <si>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</si>
  <si>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</si>
  <si>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</si>
  <si>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</si>
  <si>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</si>
  <si>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</si>
  <si>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</si>
  <si>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</si>
  <si>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</si>
  <si>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</si>
  <si>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</si>
  <si>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</si>
  <si>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</si>
  <si>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</si>
  <si>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</si>
  <si>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</si>
  <si>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</si>
  <si>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</si>
  <si>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</si>
  <si>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</si>
  <si>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</si>
  <si>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</si>
  <si>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</si>
  <si>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</si>
  <si>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</si>
  <si>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</si>
  <si>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</si>
  <si>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</si>
  <si>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</si>
  <si>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</si>
  <si>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</si>
  <si>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</si>
  <si>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</si>
  <si>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</si>
  <si>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</si>
  <si>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</si>
  <si>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</si>
  <si>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</si>
  <si>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</si>
  <si>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</si>
  <si>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</si>
  <si>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</si>
  <si>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</si>
  <si>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</si>
  <si>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</si>
  <si>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</si>
  <si>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</si>
  <si>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</si>
  <si>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</si>
  <si>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</si>
  <si>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</si>
  <si>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</si>
  <si>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</si>
  <si>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</si>
  <si>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</si>
  <si>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</si>
  <si>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</si>
  <si>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</si>
  <si>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</si>
  <si>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</si>
  <si>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</si>
  <si>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</si>
  <si>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</si>
  <si>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</si>
  <si>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</si>
  <si>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</si>
  <si>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</si>
  <si>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</si>
  <si>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</si>
  <si>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</si>
  <si>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</si>
  <si>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</si>
  <si>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</si>
  <si>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</si>
  <si>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</si>
  <si>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</si>
  <si>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</si>
  <si>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</si>
  <si>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</si>
  <si>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</si>
  <si>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</si>
  <si>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</si>
  <si>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</si>
  <si>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</si>
  <si>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</si>
  <si>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Sprchové dveře a zástěny zástěny sprchové do niky bezrámové skleněné tl. 8 mm dveře otvíravé jednokřídlové šířky  cca 800 mm včetně odtokového sprchového žlabu nerezového dl. do 800mm</t>
  </si>
  <si>
    <t>Sprchové dveře a zástěny zástěny sprchové do niky bezrámové skleněné tl. 8 mm dveře otvíravé jednokřídlové šířky  900mm, včetně odtokového sprchového žlabu nerezového dl. do 900mm</t>
  </si>
  <si>
    <t>Sprchové dveře a zástěny zástěny sprchové do niky bezrámové skleněné tl. 8 mm dveře otvíravé jednokřídlové šířky 1000mm, včetně odtokového sprchového žlabu nerezového dl. do 1000mm</t>
  </si>
  <si>
    <t>Sprchové dveře a zástěny zástěny sprchové do niky bezrámové skleněné tl. 8 mm dveře otvíravé jednokřídlové š. 1100mm, včetně odtokového sprchového žlabu nerezového dl. 1100mm</t>
  </si>
  <si>
    <t>Sprchové dveře a zástěny zástěny sprchové do niky bezrámové skleněné tl. 8 mm dveře otvíravé jednokřídlové šířky 800mm, včetně odtokového sprchového žlabu nerezového dl. do 800 mm</t>
  </si>
  <si>
    <t xml:space="preserve">Pisoárové záchodky keramické automatické se senzorem vč. zdroje </t>
  </si>
  <si>
    <t>Pisoárové záchodky keramické automatické se senzorem vč. zdroje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</si>
</sst>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0" borderId="15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2" fillId="0" borderId="20" xfId="0" applyFont="1" applyBorder="1" applyAlignment="1" applyProtection="1">
      <alignment horizontal="left" vertical="center"/>
    </xf>
    <xf numFmtId="0" fontId="32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24" fillId="0" borderId="0" xfId="0" applyFont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0" fillId="0" borderId="0" xfId="0"/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49" fontId="37" fillId="0" borderId="1" xfId="0" applyNumberFormat="1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opLeftCell="A46" workbookViewId="0"/>
  </sheetViews>
  <sheetFormatPr defaultRowHeight="10.199999999999999"/>
  <cols>
    <col min="1" max="1" width="8.28515625" style="1" customWidth="1" collapsed="1"/>
    <col min="2" max="2" width="1.7109375" style="1" customWidth="1" collapsed="1"/>
    <col min="3" max="3" width="4.140625" style="1" customWidth="1" collapsed="1"/>
    <col min="4" max="33" width="2.7109375" style="1" customWidth="1" collapsed="1"/>
    <col min="34" max="34" width="3.28515625" style="1" customWidth="1" collapsed="1"/>
    <col min="35" max="35" width="31.7109375" style="1" customWidth="1" collapsed="1"/>
    <col min="36" max="37" width="2.42578125" style="1" customWidth="1" collapsed="1"/>
    <col min="38" max="38" width="8.28515625" style="1" customWidth="1" collapsed="1"/>
    <col min="39" max="39" width="3.28515625" style="1" customWidth="1" collapsed="1"/>
    <col min="40" max="40" width="13.28515625" style="1" customWidth="1" collapsed="1"/>
    <col min="41" max="41" width="7.42578125" style="1" customWidth="1" collapsed="1"/>
    <col min="42" max="42" width="4.140625" style="1" customWidth="1" collapsed="1"/>
    <col min="43" max="43" width="15.7109375" style="1" customWidth="1" collapsed="1"/>
    <col min="44" max="44" width="13.7109375" style="1" customWidth="1" collapsed="1"/>
    <col min="45" max="47" width="25.85546875" style="1" hidden="1" customWidth="1" collapsed="1"/>
    <col min="48" max="49" width="21.7109375" style="1" hidden="1" customWidth="1" collapsed="1"/>
    <col min="50" max="51" width="25" style="1" hidden="1" customWidth="1" collapsed="1"/>
    <col min="52" max="52" width="21.7109375" style="1" hidden="1" customWidth="1" collapsed="1"/>
    <col min="53" max="53" width="19.140625" style="1" hidden="1" customWidth="1" collapsed="1"/>
    <col min="54" max="54" width="25" style="1" hidden="1" customWidth="1" collapsed="1"/>
    <col min="55" max="55" width="21.7109375" style="1" hidden="1" customWidth="1" collapsed="1"/>
    <col min="56" max="56" width="19.140625" style="1" hidden="1" customWidth="1" collapsed="1"/>
    <col min="57" max="57" width="66.42578125" style="1" customWidth="1" collapsed="1"/>
    <col min="71" max="91" width="9.28515625" style="1" hidden="1" collapsed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26"/>
      <c r="AS2" s="326"/>
      <c r="AT2" s="326"/>
      <c r="AU2" s="326"/>
      <c r="AV2" s="326"/>
      <c r="AW2" s="326"/>
      <c r="AX2" s="326"/>
      <c r="AY2" s="326"/>
      <c r="AZ2" s="326"/>
      <c r="BA2" s="326"/>
      <c r="BB2" s="326"/>
      <c r="BC2" s="326"/>
      <c r="BD2" s="326"/>
      <c r="BE2" s="326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pans="1:74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323" t="s">
        <v>13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3"/>
      <c r="AQ5" s="23"/>
      <c r="AR5" s="21"/>
      <c r="BS5" s="18" t="s">
        <v>6</v>
      </c>
    </row>
    <row r="6" spans="1:74" s="1" customFormat="1" ht="36.9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325" t="s">
        <v>15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3"/>
      <c r="AQ6" s="23"/>
      <c r="AR6" s="21"/>
      <c r="BS6" s="18" t="s">
        <v>6</v>
      </c>
    </row>
    <row r="7" spans="1:74" s="1" customFormat="1" ht="12" customHeight="1">
      <c r="B7" s="22"/>
      <c r="C7" s="23"/>
      <c r="D7" s="29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9" t="s">
        <v>18</v>
      </c>
      <c r="AL7" s="23"/>
      <c r="AM7" s="23"/>
      <c r="AN7" s="27" t="s">
        <v>19</v>
      </c>
      <c r="AO7" s="23"/>
      <c r="AP7" s="23"/>
      <c r="AQ7" s="23"/>
      <c r="AR7" s="21"/>
      <c r="BS7" s="18" t="s">
        <v>6</v>
      </c>
    </row>
    <row r="8" spans="1:74" s="1" customFormat="1" ht="12" customHeight="1">
      <c r="B8" s="22"/>
      <c r="C8" s="23"/>
      <c r="D8" s="29" t="s">
        <v>20</v>
      </c>
      <c r="E8" s="23"/>
      <c r="F8" s="23"/>
      <c r="G8" s="23"/>
      <c r="H8" s="23"/>
      <c r="I8" s="23"/>
      <c r="J8" s="23"/>
      <c r="K8" s="27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9" t="s">
        <v>22</v>
      </c>
      <c r="AL8" s="23"/>
      <c r="AM8" s="23"/>
      <c r="AN8" s="27" t="s">
        <v>23</v>
      </c>
      <c r="AO8" s="23"/>
      <c r="AP8" s="23"/>
      <c r="AQ8" s="23"/>
      <c r="AR8" s="21"/>
      <c r="BS8" s="18" t="s">
        <v>6</v>
      </c>
    </row>
    <row r="9" spans="1:74" s="1" customFormat="1" ht="29.25" customHeight="1">
      <c r="B9" s="22"/>
      <c r="C9" s="23"/>
      <c r="D9" s="26" t="s">
        <v>24</v>
      </c>
      <c r="E9" s="23"/>
      <c r="F9" s="23"/>
      <c r="G9" s="23"/>
      <c r="H9" s="23"/>
      <c r="I9" s="23"/>
      <c r="J9" s="23"/>
      <c r="K9" s="30" t="s">
        <v>25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6" t="s">
        <v>26</v>
      </c>
      <c r="AL9" s="23"/>
      <c r="AM9" s="23"/>
      <c r="AN9" s="30" t="s">
        <v>27</v>
      </c>
      <c r="AO9" s="23"/>
      <c r="AP9" s="23"/>
      <c r="AQ9" s="23"/>
      <c r="AR9" s="21"/>
      <c r="BS9" s="18" t="s">
        <v>6</v>
      </c>
    </row>
    <row r="10" spans="1:74" s="1" customFormat="1" ht="12" customHeight="1">
      <c r="B10" s="22"/>
      <c r="C10" s="23"/>
      <c r="D10" s="29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9" t="s">
        <v>29</v>
      </c>
      <c r="AL10" s="23"/>
      <c r="AM10" s="23"/>
      <c r="AN10" s="27" t="s">
        <v>19</v>
      </c>
      <c r="AO10" s="23"/>
      <c r="AP10" s="23"/>
      <c r="AQ10" s="23"/>
      <c r="AR10" s="21"/>
      <c r="BS10" s="18" t="s">
        <v>6</v>
      </c>
    </row>
    <row r="11" spans="1:74" s="1" customFormat="1" ht="18.45" customHeight="1">
      <c r="B11" s="22"/>
      <c r="C11" s="23"/>
      <c r="D11" s="23"/>
      <c r="E11" s="27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9" t="s">
        <v>31</v>
      </c>
      <c r="AL11" s="23"/>
      <c r="AM11" s="23"/>
      <c r="AN11" s="27" t="s">
        <v>19</v>
      </c>
      <c r="AO11" s="23"/>
      <c r="AP11" s="23"/>
      <c r="AQ11" s="23"/>
      <c r="AR11" s="21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pans="1:74" s="1" customFormat="1" ht="12" customHeight="1">
      <c r="B13" s="22"/>
      <c r="C13" s="23"/>
      <c r="D13" s="29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9" t="s">
        <v>29</v>
      </c>
      <c r="AL13" s="23"/>
      <c r="AM13" s="23"/>
      <c r="AN13" s="27" t="s">
        <v>19</v>
      </c>
      <c r="AO13" s="23"/>
      <c r="AP13" s="23"/>
      <c r="AQ13" s="23"/>
      <c r="AR13" s="21"/>
      <c r="BS13" s="18" t="s">
        <v>6</v>
      </c>
    </row>
    <row r="14" spans="1:74" ht="13.2">
      <c r="B14" s="22"/>
      <c r="C14" s="23"/>
      <c r="D14" s="23"/>
      <c r="E14" s="27" t="s">
        <v>33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9" t="s">
        <v>31</v>
      </c>
      <c r="AL14" s="23"/>
      <c r="AM14" s="23"/>
      <c r="AN14" s="27" t="s">
        <v>19</v>
      </c>
      <c r="AO14" s="23"/>
      <c r="AP14" s="23"/>
      <c r="AQ14" s="23"/>
      <c r="AR14" s="21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pans="1:74" s="1" customFormat="1" ht="12" customHeight="1">
      <c r="B16" s="22"/>
      <c r="C16" s="23"/>
      <c r="D16" s="29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9" t="s">
        <v>29</v>
      </c>
      <c r="AL16" s="23"/>
      <c r="AM16" s="23"/>
      <c r="AN16" s="27" t="s">
        <v>19</v>
      </c>
      <c r="AO16" s="23"/>
      <c r="AP16" s="23"/>
      <c r="AQ16" s="23"/>
      <c r="AR16" s="21"/>
      <c r="BS16" s="18" t="s">
        <v>4</v>
      </c>
    </row>
    <row r="17" spans="1:71" s="1" customFormat="1" ht="18.45" customHeight="1">
      <c r="B17" s="22"/>
      <c r="C17" s="23"/>
      <c r="D17" s="23"/>
      <c r="E17" s="27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9" t="s">
        <v>31</v>
      </c>
      <c r="AL17" s="23"/>
      <c r="AM17" s="23"/>
      <c r="AN17" s="27" t="s">
        <v>19</v>
      </c>
      <c r="AO17" s="23"/>
      <c r="AP17" s="23"/>
      <c r="AQ17" s="23"/>
      <c r="AR17" s="21"/>
      <c r="BS17" s="18" t="s">
        <v>35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pans="1:71" s="1" customFormat="1" ht="12" customHeight="1">
      <c r="B19" s="22"/>
      <c r="C19" s="23"/>
      <c r="D19" s="29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9" t="s">
        <v>29</v>
      </c>
      <c r="AL19" s="23"/>
      <c r="AM19" s="23"/>
      <c r="AN19" s="27" t="s">
        <v>19</v>
      </c>
      <c r="AO19" s="23"/>
      <c r="AP19" s="23"/>
      <c r="AQ19" s="23"/>
      <c r="AR19" s="21"/>
      <c r="BS19" s="18" t="s">
        <v>6</v>
      </c>
    </row>
    <row r="20" spans="1:71" s="1" customFormat="1" ht="18.45" customHeight="1">
      <c r="B20" s="22"/>
      <c r="C20" s="23"/>
      <c r="D20" s="23"/>
      <c r="E20" s="27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9" t="s">
        <v>31</v>
      </c>
      <c r="AL20" s="23"/>
      <c r="AM20" s="23"/>
      <c r="AN20" s="27" t="s">
        <v>19</v>
      </c>
      <c r="AO20" s="23"/>
      <c r="AP20" s="23"/>
      <c r="AQ20" s="23"/>
      <c r="AR20" s="21"/>
      <c r="BS20" s="18" t="s">
        <v>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pans="1:71" s="1" customFormat="1" ht="12" customHeight="1">
      <c r="B22" s="22"/>
      <c r="C22" s="23"/>
      <c r="D22" s="29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pans="1:71" s="1" customFormat="1" ht="51" customHeight="1">
      <c r="B23" s="22"/>
      <c r="C23" s="23"/>
      <c r="D23" s="23"/>
      <c r="E23" s="327" t="s">
        <v>38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O23" s="23"/>
      <c r="AP23" s="23"/>
      <c r="AQ23" s="23"/>
      <c r="AR23" s="21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pans="1:71" s="1" customFormat="1" ht="6.9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pans="1:71" s="2" customFormat="1" ht="25.95" customHeight="1">
      <c r="A26" s="33"/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8">
        <f>ROUND(AG54,2)</f>
        <v>1176846.8600000001</v>
      </c>
      <c r="AL26" s="329"/>
      <c r="AM26" s="329"/>
      <c r="AN26" s="329"/>
      <c r="AO26" s="329"/>
      <c r="AP26" s="35"/>
      <c r="AQ26" s="35"/>
      <c r="AR26" s="38"/>
      <c r="BE26" s="33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3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22" t="s">
        <v>40</v>
      </c>
      <c r="M28" s="322"/>
      <c r="N28" s="322"/>
      <c r="O28" s="322"/>
      <c r="P28" s="322"/>
      <c r="Q28" s="35"/>
      <c r="R28" s="35"/>
      <c r="S28" s="35"/>
      <c r="T28" s="35"/>
      <c r="U28" s="35"/>
      <c r="V28" s="35"/>
      <c r="W28" s="322" t="s">
        <v>41</v>
      </c>
      <c r="X28" s="322"/>
      <c r="Y28" s="322"/>
      <c r="Z28" s="322"/>
      <c r="AA28" s="322"/>
      <c r="AB28" s="322"/>
      <c r="AC28" s="322"/>
      <c r="AD28" s="322"/>
      <c r="AE28" s="322"/>
      <c r="AF28" s="35"/>
      <c r="AG28" s="35"/>
      <c r="AH28" s="35"/>
      <c r="AI28" s="35"/>
      <c r="AJ28" s="35"/>
      <c r="AK28" s="322" t="s">
        <v>42</v>
      </c>
      <c r="AL28" s="322"/>
      <c r="AM28" s="322"/>
      <c r="AN28" s="322"/>
      <c r="AO28" s="322"/>
      <c r="AP28" s="35"/>
      <c r="AQ28" s="35"/>
      <c r="AR28" s="38"/>
      <c r="BE28" s="33"/>
    </row>
    <row r="29" spans="1:71" s="3" customFormat="1" ht="14.4" customHeight="1">
      <c r="B29" s="39"/>
      <c r="C29" s="40"/>
      <c r="D29" s="29" t="s">
        <v>43</v>
      </c>
      <c r="E29" s="40"/>
      <c r="F29" s="29" t="s">
        <v>44</v>
      </c>
      <c r="G29" s="40"/>
      <c r="H29" s="40"/>
      <c r="I29" s="40"/>
      <c r="J29" s="40"/>
      <c r="K29" s="40"/>
      <c r="L29" s="321">
        <v>0.21</v>
      </c>
      <c r="M29" s="320"/>
      <c r="N29" s="320"/>
      <c r="O29" s="320"/>
      <c r="P29" s="320"/>
      <c r="Q29" s="40"/>
      <c r="R29" s="40"/>
      <c r="S29" s="40"/>
      <c r="T29" s="40"/>
      <c r="U29" s="40"/>
      <c r="V29" s="40"/>
      <c r="W29" s="319">
        <f>ROUND(AZ54, 2)</f>
        <v>1176846.8600000001</v>
      </c>
      <c r="X29" s="320"/>
      <c r="Y29" s="320"/>
      <c r="Z29" s="320"/>
      <c r="AA29" s="320"/>
      <c r="AB29" s="320"/>
      <c r="AC29" s="320"/>
      <c r="AD29" s="320"/>
      <c r="AE29" s="320"/>
      <c r="AF29" s="40"/>
      <c r="AG29" s="40"/>
      <c r="AH29" s="40"/>
      <c r="AI29" s="40"/>
      <c r="AJ29" s="40"/>
      <c r="AK29" s="319">
        <f>ROUND(AV54, 2)</f>
        <v>247137.84</v>
      </c>
      <c r="AL29" s="320"/>
      <c r="AM29" s="320"/>
      <c r="AN29" s="320"/>
      <c r="AO29" s="320"/>
      <c r="AP29" s="40"/>
      <c r="AQ29" s="40"/>
      <c r="AR29" s="41"/>
    </row>
    <row r="30" spans="1:71" s="3" customFormat="1" ht="14.4" customHeight="1">
      <c r="B30" s="39"/>
      <c r="C30" s="40"/>
      <c r="D30" s="40"/>
      <c r="E30" s="40"/>
      <c r="F30" s="29" t="s">
        <v>45</v>
      </c>
      <c r="G30" s="40"/>
      <c r="H30" s="40"/>
      <c r="I30" s="40"/>
      <c r="J30" s="40"/>
      <c r="K30" s="40"/>
      <c r="L30" s="321">
        <v>0.15</v>
      </c>
      <c r="M30" s="320"/>
      <c r="N30" s="320"/>
      <c r="O30" s="320"/>
      <c r="P30" s="320"/>
      <c r="Q30" s="40"/>
      <c r="R30" s="40"/>
      <c r="S30" s="40"/>
      <c r="T30" s="40"/>
      <c r="U30" s="40"/>
      <c r="V30" s="40"/>
      <c r="W30" s="319">
        <f>ROUND(BA54, 2)</f>
        <v>0</v>
      </c>
      <c r="X30" s="320"/>
      <c r="Y30" s="320"/>
      <c r="Z30" s="320"/>
      <c r="AA30" s="320"/>
      <c r="AB30" s="320"/>
      <c r="AC30" s="320"/>
      <c r="AD30" s="320"/>
      <c r="AE30" s="320"/>
      <c r="AF30" s="40"/>
      <c r="AG30" s="40"/>
      <c r="AH30" s="40"/>
      <c r="AI30" s="40"/>
      <c r="AJ30" s="40"/>
      <c r="AK30" s="319">
        <f>ROUND(AW54, 2)</f>
        <v>0</v>
      </c>
      <c r="AL30" s="320"/>
      <c r="AM30" s="320"/>
      <c r="AN30" s="320"/>
      <c r="AO30" s="320"/>
      <c r="AP30" s="40"/>
      <c r="AQ30" s="40"/>
      <c r="AR30" s="41"/>
    </row>
    <row r="31" spans="1:71" s="3" customFormat="1" ht="14.4" hidden="1" customHeight="1">
      <c r="B31" s="39"/>
      <c r="C31" s="40"/>
      <c r="D31" s="40"/>
      <c r="E31" s="40"/>
      <c r="F31" s="29" t="s">
        <v>46</v>
      </c>
      <c r="G31" s="40"/>
      <c r="H31" s="40"/>
      <c r="I31" s="40"/>
      <c r="J31" s="40"/>
      <c r="K31" s="40"/>
      <c r="L31" s="321">
        <v>0.21</v>
      </c>
      <c r="M31" s="320"/>
      <c r="N31" s="320"/>
      <c r="O31" s="320"/>
      <c r="P31" s="320"/>
      <c r="Q31" s="40"/>
      <c r="R31" s="40"/>
      <c r="S31" s="40"/>
      <c r="T31" s="40"/>
      <c r="U31" s="40"/>
      <c r="V31" s="40"/>
      <c r="W31" s="319">
        <f>ROUND(BB54, 2)</f>
        <v>0</v>
      </c>
      <c r="X31" s="320"/>
      <c r="Y31" s="320"/>
      <c r="Z31" s="320"/>
      <c r="AA31" s="320"/>
      <c r="AB31" s="320"/>
      <c r="AC31" s="320"/>
      <c r="AD31" s="320"/>
      <c r="AE31" s="320"/>
      <c r="AF31" s="40"/>
      <c r="AG31" s="40"/>
      <c r="AH31" s="40"/>
      <c r="AI31" s="40"/>
      <c r="AJ31" s="40"/>
      <c r="AK31" s="319">
        <v>0</v>
      </c>
      <c r="AL31" s="320"/>
      <c r="AM31" s="320"/>
      <c r="AN31" s="320"/>
      <c r="AO31" s="320"/>
      <c r="AP31" s="40"/>
      <c r="AQ31" s="40"/>
      <c r="AR31" s="41"/>
    </row>
    <row r="32" spans="1:71" s="3" customFormat="1" ht="14.4" hidden="1" customHeight="1">
      <c r="B32" s="39"/>
      <c r="C32" s="40"/>
      <c r="D32" s="40"/>
      <c r="E32" s="40"/>
      <c r="F32" s="29" t="s">
        <v>47</v>
      </c>
      <c r="G32" s="40"/>
      <c r="H32" s="40"/>
      <c r="I32" s="40"/>
      <c r="J32" s="40"/>
      <c r="K32" s="40"/>
      <c r="L32" s="321">
        <v>0.15</v>
      </c>
      <c r="M32" s="320"/>
      <c r="N32" s="320"/>
      <c r="O32" s="320"/>
      <c r="P32" s="320"/>
      <c r="Q32" s="40"/>
      <c r="R32" s="40"/>
      <c r="S32" s="40"/>
      <c r="T32" s="40"/>
      <c r="U32" s="40"/>
      <c r="V32" s="40"/>
      <c r="W32" s="319">
        <f>ROUND(BC54, 2)</f>
        <v>0</v>
      </c>
      <c r="X32" s="320"/>
      <c r="Y32" s="320"/>
      <c r="Z32" s="320"/>
      <c r="AA32" s="320"/>
      <c r="AB32" s="320"/>
      <c r="AC32" s="320"/>
      <c r="AD32" s="320"/>
      <c r="AE32" s="320"/>
      <c r="AF32" s="40"/>
      <c r="AG32" s="40"/>
      <c r="AH32" s="40"/>
      <c r="AI32" s="40"/>
      <c r="AJ32" s="40"/>
      <c r="AK32" s="319">
        <v>0</v>
      </c>
      <c r="AL32" s="320"/>
      <c r="AM32" s="320"/>
      <c r="AN32" s="320"/>
      <c r="AO32" s="320"/>
      <c r="AP32" s="40"/>
      <c r="AQ32" s="40"/>
      <c r="AR32" s="41"/>
    </row>
    <row r="33" spans="1:57" s="3" customFormat="1" ht="14.4" hidden="1" customHeight="1">
      <c r="B33" s="39"/>
      <c r="C33" s="40"/>
      <c r="D33" s="40"/>
      <c r="E33" s="40"/>
      <c r="F33" s="29" t="s">
        <v>48</v>
      </c>
      <c r="G33" s="40"/>
      <c r="H33" s="40"/>
      <c r="I33" s="40"/>
      <c r="J33" s="40"/>
      <c r="K33" s="40"/>
      <c r="L33" s="321">
        <v>0</v>
      </c>
      <c r="M33" s="320"/>
      <c r="N33" s="320"/>
      <c r="O33" s="320"/>
      <c r="P33" s="320"/>
      <c r="Q33" s="40"/>
      <c r="R33" s="40"/>
      <c r="S33" s="40"/>
      <c r="T33" s="40"/>
      <c r="U33" s="40"/>
      <c r="V33" s="40"/>
      <c r="W33" s="319">
        <f>ROUND(BD54, 2)</f>
        <v>0</v>
      </c>
      <c r="X33" s="320"/>
      <c r="Y33" s="320"/>
      <c r="Z33" s="320"/>
      <c r="AA33" s="320"/>
      <c r="AB33" s="320"/>
      <c r="AC33" s="320"/>
      <c r="AD33" s="320"/>
      <c r="AE33" s="320"/>
      <c r="AF33" s="40"/>
      <c r="AG33" s="40"/>
      <c r="AH33" s="40"/>
      <c r="AI33" s="40"/>
      <c r="AJ33" s="40"/>
      <c r="AK33" s="319">
        <v>0</v>
      </c>
      <c r="AL33" s="320"/>
      <c r="AM33" s="320"/>
      <c r="AN33" s="320"/>
      <c r="AO33" s="320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49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50</v>
      </c>
      <c r="U35" s="44"/>
      <c r="V35" s="44"/>
      <c r="W35" s="44"/>
      <c r="X35" s="308" t="s">
        <v>51</v>
      </c>
      <c r="Y35" s="309"/>
      <c r="Z35" s="309"/>
      <c r="AA35" s="309"/>
      <c r="AB35" s="309"/>
      <c r="AC35" s="44"/>
      <c r="AD35" s="44"/>
      <c r="AE35" s="44"/>
      <c r="AF35" s="44"/>
      <c r="AG35" s="44"/>
      <c r="AH35" s="44"/>
      <c r="AI35" s="44"/>
      <c r="AJ35" s="44"/>
      <c r="AK35" s="310">
        <f>SUM(AK26:AK33)</f>
        <v>1423984.7000000002</v>
      </c>
      <c r="AL35" s="309"/>
      <c r="AM35" s="309"/>
      <c r="AN35" s="309"/>
      <c r="AO35" s="311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4" t="s">
        <v>52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9" t="s">
        <v>12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01a-2020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14</v>
      </c>
      <c r="D45" s="55"/>
      <c r="E45" s="55"/>
      <c r="F45" s="55"/>
      <c r="G45" s="55"/>
      <c r="H45" s="55"/>
      <c r="I45" s="55"/>
      <c r="J45" s="55"/>
      <c r="K45" s="55"/>
      <c r="L45" s="314" t="str">
        <f>K6</f>
        <v>Kulturní dům - ZTI</v>
      </c>
      <c r="M45" s="315"/>
      <c r="N45" s="315"/>
      <c r="O45" s="315"/>
      <c r="P45" s="315"/>
      <c r="Q45" s="315"/>
      <c r="R45" s="315"/>
      <c r="S45" s="315"/>
      <c r="T45" s="315"/>
      <c r="U45" s="315"/>
      <c r="V45" s="315"/>
      <c r="W45" s="315"/>
      <c r="X45" s="315"/>
      <c r="Y45" s="315"/>
      <c r="Z45" s="315"/>
      <c r="AA45" s="315"/>
      <c r="AB45" s="315"/>
      <c r="AC45" s="315"/>
      <c r="AD45" s="315"/>
      <c r="AE45" s="315"/>
      <c r="AF45" s="315"/>
      <c r="AG45" s="315"/>
      <c r="AH45" s="315"/>
      <c r="AI45" s="315"/>
      <c r="AJ45" s="315"/>
      <c r="AK45" s="315"/>
      <c r="AL45" s="315"/>
      <c r="AM45" s="315"/>
      <c r="AN45" s="315"/>
      <c r="AO45" s="315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9" t="s">
        <v>20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Obránců Míru 368/1A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22</v>
      </c>
      <c r="AJ47" s="35"/>
      <c r="AK47" s="35"/>
      <c r="AL47" s="35"/>
      <c r="AM47" s="316" t="str">
        <f>IF(AN8= "","",AN8)</f>
        <v>4. 1. 2020</v>
      </c>
      <c r="AN47" s="316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15" customHeight="1">
      <c r="A49" s="33"/>
      <c r="B49" s="34"/>
      <c r="C49" s="29" t="s">
        <v>28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Kopřivnice - MÚ Kopřivnice, 742 21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34</v>
      </c>
      <c r="AJ49" s="35"/>
      <c r="AK49" s="35"/>
      <c r="AL49" s="35"/>
      <c r="AM49" s="340" t="str">
        <f>IF(E17="","",E17)</f>
        <v xml:space="preserve"> </v>
      </c>
      <c r="AN49" s="341"/>
      <c r="AO49" s="341"/>
      <c r="AP49" s="341"/>
      <c r="AQ49" s="35"/>
      <c r="AR49" s="38"/>
      <c r="AS49" s="334" t="s">
        <v>53</v>
      </c>
      <c r="AT49" s="335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15" customHeight="1">
      <c r="A50" s="33"/>
      <c r="B50" s="34"/>
      <c r="C50" s="29" t="s">
        <v>32</v>
      </c>
      <c r="D50" s="35"/>
      <c r="E50" s="35"/>
      <c r="F50" s="35"/>
      <c r="G50" s="35"/>
      <c r="H50" s="35"/>
      <c r="I50" s="35"/>
      <c r="J50" s="35"/>
      <c r="K50" s="35"/>
      <c r="L50" s="51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36</v>
      </c>
      <c r="AJ50" s="35"/>
      <c r="AK50" s="35"/>
      <c r="AL50" s="35"/>
      <c r="AM50" s="340" t="str">
        <f>IF(E20="","",E20)</f>
        <v xml:space="preserve"> </v>
      </c>
      <c r="AN50" s="341"/>
      <c r="AO50" s="341"/>
      <c r="AP50" s="341"/>
      <c r="AQ50" s="35"/>
      <c r="AR50" s="38"/>
      <c r="AS50" s="336"/>
      <c r="AT50" s="337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38"/>
      <c r="AT51" s="339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2" t="s">
        <v>54</v>
      </c>
      <c r="D52" s="313"/>
      <c r="E52" s="313"/>
      <c r="F52" s="313"/>
      <c r="G52" s="313"/>
      <c r="H52" s="65"/>
      <c r="I52" s="317" t="s">
        <v>55</v>
      </c>
      <c r="J52" s="313"/>
      <c r="K52" s="313"/>
      <c r="L52" s="313"/>
      <c r="M52" s="313"/>
      <c r="N52" s="313"/>
      <c r="O52" s="313"/>
      <c r="P52" s="313"/>
      <c r="Q52" s="313"/>
      <c r="R52" s="313"/>
      <c r="S52" s="313"/>
      <c r="T52" s="313"/>
      <c r="U52" s="313"/>
      <c r="V52" s="313"/>
      <c r="W52" s="313"/>
      <c r="X52" s="313"/>
      <c r="Y52" s="313"/>
      <c r="Z52" s="313"/>
      <c r="AA52" s="313"/>
      <c r="AB52" s="313"/>
      <c r="AC52" s="313"/>
      <c r="AD52" s="313"/>
      <c r="AE52" s="313"/>
      <c r="AF52" s="313"/>
      <c r="AG52" s="318" t="s">
        <v>56</v>
      </c>
      <c r="AH52" s="313"/>
      <c r="AI52" s="313"/>
      <c r="AJ52" s="313"/>
      <c r="AK52" s="313"/>
      <c r="AL52" s="313"/>
      <c r="AM52" s="313"/>
      <c r="AN52" s="317" t="s">
        <v>57</v>
      </c>
      <c r="AO52" s="313"/>
      <c r="AP52" s="313"/>
      <c r="AQ52" s="66" t="s">
        <v>58</v>
      </c>
      <c r="AR52" s="38"/>
      <c r="AS52" s="67" t="s">
        <v>59</v>
      </c>
      <c r="AT52" s="68" t="s">
        <v>60</v>
      </c>
      <c r="AU52" s="68" t="s">
        <v>61</v>
      </c>
      <c r="AV52" s="68" t="s">
        <v>62</v>
      </c>
      <c r="AW52" s="68" t="s">
        <v>63</v>
      </c>
      <c r="AX52" s="68" t="s">
        <v>64</v>
      </c>
      <c r="AY52" s="68" t="s">
        <v>65</v>
      </c>
      <c r="AZ52" s="68" t="s">
        <v>66</v>
      </c>
      <c r="BA52" s="68" t="s">
        <v>67</v>
      </c>
      <c r="BB52" s="68" t="s">
        <v>68</v>
      </c>
      <c r="BC52" s="68" t="s">
        <v>69</v>
      </c>
      <c r="BD52" s="69" t="s">
        <v>70</v>
      </c>
      <c r="BE52" s="33"/>
    </row>
    <row r="53" spans="1:91" s="2" customFormat="1" ht="10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71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2">
        <f>ROUND(SUM(AG55:AG57),2)</f>
        <v>1176846.8600000001</v>
      </c>
      <c r="AH54" s="332"/>
      <c r="AI54" s="332"/>
      <c r="AJ54" s="332"/>
      <c r="AK54" s="332"/>
      <c r="AL54" s="332"/>
      <c r="AM54" s="332"/>
      <c r="AN54" s="333">
        <f>SUM(AG54,AT54)</f>
        <v>1423984.7000000002</v>
      </c>
      <c r="AO54" s="333"/>
      <c r="AP54" s="333"/>
      <c r="AQ54" s="77" t="s">
        <v>19</v>
      </c>
      <c r="AR54" s="78"/>
      <c r="AS54" s="79">
        <f>ROUND(SUM(AS55:AS57),2)</f>
        <v>0</v>
      </c>
      <c r="AT54" s="80">
        <f>ROUND(SUM(AV54:AW54),2)</f>
        <v>247137.84</v>
      </c>
      <c r="AU54" s="81">
        <f>ROUND(SUM(AU55:AU57),5)</f>
        <v>1077.03835</v>
      </c>
      <c r="AV54" s="80">
        <f>ROUND(AZ54*L29,2)</f>
        <v>247137.84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ROUND(SUM(AZ55:AZ57),2)</f>
        <v>1176846.8600000001</v>
      </c>
      <c r="BA54" s="80">
        <f>ROUND(SUM(BA55:BA57),2)</f>
        <v>0</v>
      </c>
      <c r="BB54" s="80">
        <f>ROUND(SUM(BB55:BB57),2)</f>
        <v>0</v>
      </c>
      <c r="BC54" s="80">
        <f>ROUND(SUM(BC55:BC57),2)</f>
        <v>0</v>
      </c>
      <c r="BD54" s="82">
        <f>ROUND(SUM(BD55:BD57),2)</f>
        <v>0</v>
      </c>
      <c r="BS54" s="83" t="s">
        <v>72</v>
      </c>
      <c r="BT54" s="83" t="s">
        <v>73</v>
      </c>
      <c r="BU54" s="84" t="s">
        <v>74</v>
      </c>
      <c r="BV54" s="83" t="s">
        <v>75</v>
      </c>
      <c r="BW54" s="83" t="s">
        <v>5</v>
      </c>
      <c r="BX54" s="83" t="s">
        <v>76</v>
      </c>
      <c r="CL54" s="83" t="s">
        <v>17</v>
      </c>
    </row>
    <row r="55" spans="1:91" s="7" customFormat="1" ht="16.5" customHeight="1">
      <c r="A55" s="85" t="s">
        <v>77</v>
      </c>
      <c r="B55" s="86"/>
      <c r="C55" s="87"/>
      <c r="D55" s="307" t="s">
        <v>78</v>
      </c>
      <c r="E55" s="307"/>
      <c r="F55" s="307"/>
      <c r="G55" s="307"/>
      <c r="H55" s="307"/>
      <c r="I55" s="88"/>
      <c r="J55" s="307" t="s">
        <v>79</v>
      </c>
      <c r="K55" s="307"/>
      <c r="L55" s="307"/>
      <c r="M55" s="307"/>
      <c r="N55" s="307"/>
      <c r="O55" s="307"/>
      <c r="P55" s="307"/>
      <c r="Q55" s="307"/>
      <c r="R55" s="307"/>
      <c r="S55" s="307"/>
      <c r="T55" s="307"/>
      <c r="U55" s="307"/>
      <c r="V55" s="307"/>
      <c r="W55" s="307"/>
      <c r="X55" s="307"/>
      <c r="Y55" s="307"/>
      <c r="Z55" s="307"/>
      <c r="AA55" s="307"/>
      <c r="AB55" s="307"/>
      <c r="AC55" s="307"/>
      <c r="AD55" s="307"/>
      <c r="AE55" s="307"/>
      <c r="AF55" s="307"/>
      <c r="AG55" s="330">
        <f>'A - SEKCE'!J30</f>
        <v>1008846.86</v>
      </c>
      <c r="AH55" s="331"/>
      <c r="AI55" s="331"/>
      <c r="AJ55" s="331"/>
      <c r="AK55" s="331"/>
      <c r="AL55" s="331"/>
      <c r="AM55" s="331"/>
      <c r="AN55" s="330">
        <f>SUM(AG55,AT55)</f>
        <v>1220704.7</v>
      </c>
      <c r="AO55" s="331"/>
      <c r="AP55" s="331"/>
      <c r="AQ55" s="89" t="s">
        <v>80</v>
      </c>
      <c r="AR55" s="90"/>
      <c r="AS55" s="91">
        <v>0</v>
      </c>
      <c r="AT55" s="92">
        <f>ROUND(SUM(AV55:AW55),2)</f>
        <v>211857.84</v>
      </c>
      <c r="AU55" s="93">
        <f>'A - SEKCE'!P87</f>
        <v>611.284312</v>
      </c>
      <c r="AV55" s="92">
        <f>'A - SEKCE'!J33</f>
        <v>211857.84</v>
      </c>
      <c r="AW55" s="92">
        <f>'A - SEKCE'!J34</f>
        <v>0</v>
      </c>
      <c r="AX55" s="92">
        <f>'A - SEKCE'!J35</f>
        <v>0</v>
      </c>
      <c r="AY55" s="92">
        <f>'A - SEKCE'!J36</f>
        <v>0</v>
      </c>
      <c r="AZ55" s="92">
        <f>'A - SEKCE'!F33</f>
        <v>1008846.86</v>
      </c>
      <c r="BA55" s="92">
        <f>'A - SEKCE'!F34</f>
        <v>0</v>
      </c>
      <c r="BB55" s="92">
        <f>'A - SEKCE'!F35</f>
        <v>0</v>
      </c>
      <c r="BC55" s="92">
        <f>'A - SEKCE'!F36</f>
        <v>0</v>
      </c>
      <c r="BD55" s="94">
        <f>'A - SEKCE'!F37</f>
        <v>0</v>
      </c>
      <c r="BT55" s="95" t="s">
        <v>81</v>
      </c>
      <c r="BV55" s="95" t="s">
        <v>75</v>
      </c>
      <c r="BW55" s="95" t="s">
        <v>82</v>
      </c>
      <c r="BX55" s="95" t="s">
        <v>5</v>
      </c>
      <c r="CL55" s="95" t="s">
        <v>19</v>
      </c>
      <c r="CM55" s="95" t="s">
        <v>83</v>
      </c>
    </row>
    <row r="56" spans="1:91" s="7" customFormat="1" ht="16.5" customHeight="1">
      <c r="A56" s="85" t="s">
        <v>77</v>
      </c>
      <c r="B56" s="86"/>
      <c r="C56" s="87"/>
      <c r="D56" s="307" t="s">
        <v>84</v>
      </c>
      <c r="E56" s="307"/>
      <c r="F56" s="307"/>
      <c r="G56" s="307"/>
      <c r="H56" s="307"/>
      <c r="I56" s="88"/>
      <c r="J56" s="307" t="s">
        <v>79</v>
      </c>
      <c r="K56" s="307"/>
      <c r="L56" s="307"/>
      <c r="M56" s="307"/>
      <c r="N56" s="307"/>
      <c r="O56" s="307"/>
      <c r="P56" s="307"/>
      <c r="Q56" s="307"/>
      <c r="R56" s="307"/>
      <c r="S56" s="307"/>
      <c r="T56" s="307"/>
      <c r="U56" s="307"/>
      <c r="V56" s="307"/>
      <c r="W56" s="307"/>
      <c r="X56" s="307"/>
      <c r="Y56" s="307"/>
      <c r="Z56" s="307"/>
      <c r="AA56" s="307"/>
      <c r="AB56" s="307"/>
      <c r="AC56" s="307"/>
      <c r="AD56" s="307"/>
      <c r="AE56" s="307"/>
      <c r="AF56" s="307"/>
      <c r="AG56" s="330">
        <f>'B - SEKCE'!J30</f>
        <v>0</v>
      </c>
      <c r="AH56" s="331"/>
      <c r="AI56" s="331"/>
      <c r="AJ56" s="331"/>
      <c r="AK56" s="331"/>
      <c r="AL56" s="331"/>
      <c r="AM56" s="331"/>
      <c r="AN56" s="330">
        <f>SUM(AG56,AT56)</f>
        <v>0</v>
      </c>
      <c r="AO56" s="331"/>
      <c r="AP56" s="331"/>
      <c r="AQ56" s="89" t="s">
        <v>80</v>
      </c>
      <c r="AR56" s="90"/>
      <c r="AS56" s="91">
        <v>0</v>
      </c>
      <c r="AT56" s="92">
        <f>ROUND(SUM(AV56:AW56),2)</f>
        <v>0</v>
      </c>
      <c r="AU56" s="93">
        <f>'B - SEKCE'!P87</f>
        <v>465.75403699999993</v>
      </c>
      <c r="AV56" s="92">
        <f>'B - SEKCE'!J33</f>
        <v>0</v>
      </c>
      <c r="AW56" s="92">
        <f>'B - SEKCE'!J34</f>
        <v>0</v>
      </c>
      <c r="AX56" s="92">
        <f>'B - SEKCE'!J35</f>
        <v>0</v>
      </c>
      <c r="AY56" s="92">
        <f>'B - SEKCE'!J36</f>
        <v>0</v>
      </c>
      <c r="AZ56" s="92">
        <f>'B - SEKCE'!F33</f>
        <v>0</v>
      </c>
      <c r="BA56" s="92">
        <f>'B - SEKCE'!F34</f>
        <v>0</v>
      </c>
      <c r="BB56" s="92">
        <f>'B - SEKCE'!F35</f>
        <v>0</v>
      </c>
      <c r="BC56" s="92">
        <f>'B - SEKCE'!F36</f>
        <v>0</v>
      </c>
      <c r="BD56" s="94">
        <f>'B - SEKCE'!F37</f>
        <v>0</v>
      </c>
      <c r="BT56" s="95" t="s">
        <v>81</v>
      </c>
      <c r="BV56" s="95" t="s">
        <v>75</v>
      </c>
      <c r="BW56" s="95" t="s">
        <v>85</v>
      </c>
      <c r="BX56" s="95" t="s">
        <v>5</v>
      </c>
      <c r="CL56" s="95" t="s">
        <v>19</v>
      </c>
      <c r="CM56" s="95" t="s">
        <v>83</v>
      </c>
    </row>
    <row r="57" spans="1:91" s="7" customFormat="1" ht="16.5" customHeight="1">
      <c r="A57" s="85" t="s">
        <v>77</v>
      </c>
      <c r="B57" s="86"/>
      <c r="C57" s="87"/>
      <c r="D57" s="307" t="s">
        <v>86</v>
      </c>
      <c r="E57" s="307"/>
      <c r="F57" s="307"/>
      <c r="G57" s="307"/>
      <c r="H57" s="307"/>
      <c r="I57" s="88"/>
      <c r="J57" s="307" t="s">
        <v>87</v>
      </c>
      <c r="K57" s="307"/>
      <c r="L57" s="307"/>
      <c r="M57" s="307"/>
      <c r="N57" s="307"/>
      <c r="O57" s="307"/>
      <c r="P57" s="307"/>
      <c r="Q57" s="307"/>
      <c r="R57" s="307"/>
      <c r="S57" s="307"/>
      <c r="T57" s="307"/>
      <c r="U57" s="307"/>
      <c r="V57" s="307"/>
      <c r="W57" s="307"/>
      <c r="X57" s="307"/>
      <c r="Y57" s="307"/>
      <c r="Z57" s="307"/>
      <c r="AA57" s="307"/>
      <c r="AB57" s="307"/>
      <c r="AC57" s="307"/>
      <c r="AD57" s="307"/>
      <c r="AE57" s="307"/>
      <c r="AF57" s="307"/>
      <c r="AG57" s="330">
        <f>'V - VRN'!J30</f>
        <v>168000</v>
      </c>
      <c r="AH57" s="331"/>
      <c r="AI57" s="331"/>
      <c r="AJ57" s="331"/>
      <c r="AK57" s="331"/>
      <c r="AL57" s="331"/>
      <c r="AM57" s="331"/>
      <c r="AN57" s="330">
        <f>SUM(AG57,AT57)</f>
        <v>203280</v>
      </c>
      <c r="AO57" s="331"/>
      <c r="AP57" s="331"/>
      <c r="AQ57" s="89" t="s">
        <v>80</v>
      </c>
      <c r="AR57" s="90"/>
      <c r="AS57" s="96">
        <v>0</v>
      </c>
      <c r="AT57" s="97">
        <f>ROUND(SUM(AV57:AW57),2)</f>
        <v>35280</v>
      </c>
      <c r="AU57" s="98">
        <f>'V - VRN'!P84</f>
        <v>0</v>
      </c>
      <c r="AV57" s="97">
        <f>'V - VRN'!J33</f>
        <v>35280</v>
      </c>
      <c r="AW57" s="97">
        <f>'V - VRN'!J34</f>
        <v>0</v>
      </c>
      <c r="AX57" s="97">
        <f>'V - VRN'!J35</f>
        <v>0</v>
      </c>
      <c r="AY57" s="97">
        <f>'V - VRN'!J36</f>
        <v>0</v>
      </c>
      <c r="AZ57" s="97">
        <f>'V - VRN'!F33</f>
        <v>168000</v>
      </c>
      <c r="BA57" s="97">
        <f>'V - VRN'!F34</f>
        <v>0</v>
      </c>
      <c r="BB57" s="97">
        <f>'V - VRN'!F35</f>
        <v>0</v>
      </c>
      <c r="BC57" s="97">
        <f>'V - VRN'!F36</f>
        <v>0</v>
      </c>
      <c r="BD57" s="99">
        <f>'V - VRN'!F37</f>
        <v>0</v>
      </c>
      <c r="BT57" s="95" t="s">
        <v>81</v>
      </c>
      <c r="BV57" s="95" t="s">
        <v>75</v>
      </c>
      <c r="BW57" s="95" t="s">
        <v>88</v>
      </c>
      <c r="BX57" s="95" t="s">
        <v>5</v>
      </c>
      <c r="CL57" s="95" t="s">
        <v>19</v>
      </c>
      <c r="CM57" s="95" t="s">
        <v>83</v>
      </c>
    </row>
    <row r="58" spans="1:91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mergeCells count="48">
    <mergeCell ref="AS49:AT51"/>
    <mergeCell ref="AM49:AP49"/>
    <mergeCell ref="AM50:AP50"/>
    <mergeCell ref="AN52:AP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X35:AB35"/>
    <mergeCell ref="AK35:AO35"/>
    <mergeCell ref="C52:G52"/>
    <mergeCell ref="L45:AO45"/>
    <mergeCell ref="AM47:AN47"/>
    <mergeCell ref="I52:AF52"/>
    <mergeCell ref="AG52:AM52"/>
    <mergeCell ref="D55:H55"/>
    <mergeCell ref="J55:AF55"/>
    <mergeCell ref="D56:H56"/>
    <mergeCell ref="J56:AF56"/>
    <mergeCell ref="D57:H57"/>
    <mergeCell ref="J57:AF57"/>
  </mergeCells>
  <hyperlinks>
    <hyperlink ref="A55" location="'A - SEKCE'!C2" display="/"/>
    <hyperlink ref="A56" location="'B - SEKCE'!C2" display="/"/>
    <hyperlink ref="A57" location="'V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58"/>
  <sheetViews>
    <sheetView showGridLines="0" topLeftCell="A257" workbookViewId="0">
      <selection activeCell="F284" sqref="F284"/>
    </sheetView>
  </sheetViews>
  <sheetFormatPr defaultRowHeight="10.199999999999999"/>
  <cols>
    <col min="1" max="1" width="8.28515625" style="1" customWidth="1" collapsed="1"/>
    <col min="2" max="2" width="1.7109375" style="1" customWidth="1" collapsed="1"/>
    <col min="3" max="3" width="4.140625" style="1" customWidth="1" collapsed="1"/>
    <col min="4" max="4" width="4.28515625" style="1" customWidth="1" collapsed="1"/>
    <col min="5" max="5" width="17.140625" style="1" customWidth="1" collapsed="1"/>
    <col min="6" max="6" width="100.85546875" style="1" customWidth="1" collapsed="1"/>
    <col min="7" max="7" width="7" style="1" customWidth="1" collapsed="1"/>
    <col min="8" max="8" width="11.42578125" style="1" customWidth="1" collapsed="1"/>
    <col min="9" max="11" width="20.140625" style="1" customWidth="1" collapsed="1"/>
    <col min="12" max="12" width="9.28515625" style="1" customWidth="1" collapsed="1"/>
    <col min="13" max="13" width="10.85546875" style="1" hidden="1" customWidth="1" collapsed="1"/>
    <col min="14" max="14" width="9.28515625" style="1" hidden="1" collapsed="1"/>
    <col min="15" max="20" width="14.140625" style="1" hidden="1" customWidth="1" collapsed="1"/>
    <col min="21" max="21" width="16.28515625" style="1" hidden="1" customWidth="1" collapsed="1"/>
    <col min="22" max="22" width="12.28515625" style="1" customWidth="1" collapsed="1"/>
    <col min="23" max="23" width="16.28515625" style="1" customWidth="1" collapsed="1"/>
    <col min="24" max="24" width="12.28515625" style="1" customWidth="1" collapsed="1"/>
    <col min="25" max="25" width="15" style="1" customWidth="1" collapsed="1"/>
    <col min="26" max="26" width="11" style="1" customWidth="1" collapsed="1"/>
    <col min="27" max="27" width="15" style="1" customWidth="1" collapsed="1"/>
    <col min="28" max="28" width="16.28515625" style="1" customWidth="1" collapsed="1"/>
    <col min="29" max="29" width="11" style="1" customWidth="1" collapsed="1"/>
    <col min="30" max="30" width="15" style="1" customWidth="1" collapsed="1"/>
    <col min="31" max="31" width="16.28515625" style="1" customWidth="1" collapsed="1"/>
    <col min="44" max="65" width="9.28515625" style="1" hidden="1" collapsed="1"/>
  </cols>
  <sheetData>
    <row r="1" spans="1:46">
      <c r="A1" s="23"/>
    </row>
    <row r="2" spans="1:46" s="1" customFormat="1" ht="36.9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82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21"/>
      <c r="AT3" s="18" t="s">
        <v>83</v>
      </c>
    </row>
    <row r="4" spans="1:46" s="1" customFormat="1" ht="24.9" customHeight="1">
      <c r="B4" s="21"/>
      <c r="D4" s="102" t="s">
        <v>89</v>
      </c>
      <c r="L4" s="21"/>
      <c r="M4" s="103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4" t="s">
        <v>14</v>
      </c>
      <c r="L6" s="21"/>
    </row>
    <row r="7" spans="1:46" s="1" customFormat="1" ht="16.5" customHeight="1">
      <c r="B7" s="21"/>
      <c r="E7" s="345" t="str">
        <f>'Rekapitulace stavby'!K6</f>
        <v>Kulturní dům - ZTI</v>
      </c>
      <c r="F7" s="346"/>
      <c r="G7" s="346"/>
      <c r="H7" s="346"/>
      <c r="L7" s="21"/>
    </row>
    <row r="8" spans="1:46" s="2" customFormat="1" ht="12" customHeight="1">
      <c r="A8" s="33"/>
      <c r="B8" s="38"/>
      <c r="C8" s="33"/>
      <c r="D8" s="104" t="s">
        <v>90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91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16</v>
      </c>
      <c r="E11" s="33"/>
      <c r="F11" s="106" t="s">
        <v>19</v>
      </c>
      <c r="G11" s="33"/>
      <c r="H11" s="33"/>
      <c r="I11" s="104" t="s">
        <v>18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20</v>
      </c>
      <c r="E12" s="33"/>
      <c r="F12" s="106" t="s">
        <v>21</v>
      </c>
      <c r="G12" s="33"/>
      <c r="H12" s="33"/>
      <c r="I12" s="104" t="s">
        <v>22</v>
      </c>
      <c r="J12" s="107" t="str">
        <f>'Rekapitulace stavby'!AN8</f>
        <v>4. 1. 2020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28</v>
      </c>
      <c r="E14" s="33"/>
      <c r="F14" s="33"/>
      <c r="G14" s="33"/>
      <c r="H14" s="33"/>
      <c r="I14" s="104" t="s">
        <v>29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30</v>
      </c>
      <c r="F15" s="33"/>
      <c r="G15" s="33"/>
      <c r="H15" s="33"/>
      <c r="I15" s="104" t="s">
        <v>31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32</v>
      </c>
      <c r="E17" s="33"/>
      <c r="F17" s="33"/>
      <c r="G17" s="33"/>
      <c r="H17" s="33"/>
      <c r="I17" s="104" t="s">
        <v>29</v>
      </c>
      <c r="J17" s="106" t="str">
        <f>'Rekapitulace stavby'!AN13</f>
        <v/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 xml:space="preserve"> </v>
      </c>
      <c r="F18" s="349"/>
      <c r="G18" s="349"/>
      <c r="H18" s="349"/>
      <c r="I18" s="104" t="s">
        <v>31</v>
      </c>
      <c r="J18" s="106" t="str">
        <f>'Rekapitulace stavby'!AN14</f>
        <v/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34</v>
      </c>
      <c r="E20" s="33"/>
      <c r="F20" s="33"/>
      <c r="G20" s="33"/>
      <c r="H20" s="33"/>
      <c r="I20" s="104" t="s">
        <v>29</v>
      </c>
      <c r="J20" s="106" t="str">
        <f>IF('Rekapitulace stavby'!AN16="","",'Rekapitulace stavby'!AN16)</f>
        <v/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tr">
        <f>IF('Rekapitulace stavby'!E17="","",'Rekapitulace stavby'!E17)</f>
        <v xml:space="preserve"> </v>
      </c>
      <c r="F21" s="33"/>
      <c r="G21" s="33"/>
      <c r="H21" s="33"/>
      <c r="I21" s="104" t="s">
        <v>31</v>
      </c>
      <c r="J21" s="106" t="str">
        <f>IF('Rekapitulace stavby'!AN17="","",'Rekapitulace stavby'!AN17)</f>
        <v/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36</v>
      </c>
      <c r="E23" s="33"/>
      <c r="F23" s="33"/>
      <c r="G23" s="33"/>
      <c r="H23" s="33"/>
      <c r="I23" s="104" t="s">
        <v>29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31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37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51" customHeight="1">
      <c r="A27" s="108"/>
      <c r="B27" s="109"/>
      <c r="C27" s="108"/>
      <c r="D27" s="108"/>
      <c r="E27" s="350" t="s">
        <v>38</v>
      </c>
      <c r="F27" s="350"/>
      <c r="G27" s="350"/>
      <c r="H27" s="350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39</v>
      </c>
      <c r="E30" s="33"/>
      <c r="F30" s="33"/>
      <c r="G30" s="33"/>
      <c r="H30" s="33"/>
      <c r="I30" s="33"/>
      <c r="J30" s="113">
        <f>ROUND(J87, 2)</f>
        <v>1008846.86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41</v>
      </c>
      <c r="G32" s="33"/>
      <c r="H32" s="33"/>
      <c r="I32" s="114" t="s">
        <v>40</v>
      </c>
      <c r="J32" s="114" t="s">
        <v>42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43</v>
      </c>
      <c r="E33" s="104" t="s">
        <v>44</v>
      </c>
      <c r="F33" s="116">
        <f>ROUND((SUM(BE87:BE357)),  2)</f>
        <v>1008846.86</v>
      </c>
      <c r="G33" s="33"/>
      <c r="H33" s="33"/>
      <c r="I33" s="117">
        <v>0.21</v>
      </c>
      <c r="J33" s="116">
        <f>ROUND(((SUM(BE87:BE357))*I33),  2)</f>
        <v>211857.84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45</v>
      </c>
      <c r="F34" s="116">
        <f>ROUND((SUM(BF87:BF357)),  2)</f>
        <v>0</v>
      </c>
      <c r="G34" s="33"/>
      <c r="H34" s="33"/>
      <c r="I34" s="117">
        <v>0.15</v>
      </c>
      <c r="J34" s="116">
        <f>ROUND(((SUM(BF87:BF357))*I34),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46</v>
      </c>
      <c r="F35" s="116">
        <f>ROUND((SUM(BG87:BG357)),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47</v>
      </c>
      <c r="F36" s="116">
        <f>ROUND((SUM(BH87:BH357)),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48</v>
      </c>
      <c r="F37" s="116">
        <f>ROUND((SUM(BI87:BI357)),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49</v>
      </c>
      <c r="E39" s="120"/>
      <c r="F39" s="120"/>
      <c r="G39" s="121" t="s">
        <v>50</v>
      </c>
      <c r="H39" s="122" t="s">
        <v>51</v>
      </c>
      <c r="I39" s="120"/>
      <c r="J39" s="123">
        <f>SUM(J30:J37)</f>
        <v>1220704.7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4" t="s">
        <v>92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9" t="s">
        <v>14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3" t="str">
        <f>E7</f>
        <v>Kulturní dům - ZTI</v>
      </c>
      <c r="F48" s="344"/>
      <c r="G48" s="344"/>
      <c r="H48" s="344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9" t="s">
        <v>90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4" t="str">
        <f>E9</f>
        <v>A - SEKCE</v>
      </c>
      <c r="F50" s="342"/>
      <c r="G50" s="342"/>
      <c r="H50" s="34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9" t="s">
        <v>20</v>
      </c>
      <c r="D52" s="35"/>
      <c r="E52" s="35"/>
      <c r="F52" s="27" t="str">
        <f>F12</f>
        <v>Obránců Míru 368/1A</v>
      </c>
      <c r="G52" s="35"/>
      <c r="H52" s="35"/>
      <c r="I52" s="29" t="s">
        <v>22</v>
      </c>
      <c r="J52" s="58" t="str">
        <f>IF(J12="","",J12)</f>
        <v>4. 1. 2020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customHeight="1">
      <c r="A54" s="33"/>
      <c r="B54" s="34"/>
      <c r="C54" s="29" t="s">
        <v>28</v>
      </c>
      <c r="D54" s="35"/>
      <c r="E54" s="35"/>
      <c r="F54" s="27" t="str">
        <f>E15</f>
        <v>Město Kopřivnice - MÚ Kopřivnice, 742 21</v>
      </c>
      <c r="G54" s="35"/>
      <c r="H54" s="35"/>
      <c r="I54" s="29" t="s">
        <v>34</v>
      </c>
      <c r="J54" s="31" t="str">
        <f>E21</f>
        <v xml:space="preserve"> 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customHeight="1">
      <c r="A55" s="33"/>
      <c r="B55" s="34"/>
      <c r="C55" s="29" t="s">
        <v>32</v>
      </c>
      <c r="D55" s="35"/>
      <c r="E55" s="35"/>
      <c r="F55" s="27" t="str">
        <f>IF(E18="","",E18)</f>
        <v xml:space="preserve"> </v>
      </c>
      <c r="G55" s="35"/>
      <c r="H55" s="35"/>
      <c r="I55" s="29" t="s">
        <v>36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93</v>
      </c>
      <c r="D57" s="130"/>
      <c r="E57" s="130"/>
      <c r="F57" s="130"/>
      <c r="G57" s="130"/>
      <c r="H57" s="130"/>
      <c r="I57" s="130"/>
      <c r="J57" s="131" t="s">
        <v>94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5" customHeight="1">
      <c r="A59" s="33"/>
      <c r="B59" s="34"/>
      <c r="C59" s="132" t="s">
        <v>71</v>
      </c>
      <c r="D59" s="35"/>
      <c r="E59" s="35"/>
      <c r="F59" s="35"/>
      <c r="G59" s="35"/>
      <c r="H59" s="35"/>
      <c r="I59" s="35"/>
      <c r="J59" s="76">
        <f>J87</f>
        <v>1008846.86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95</v>
      </c>
    </row>
    <row r="60" spans="1:47" s="9" customFormat="1" ht="24.9" customHeight="1">
      <c r="B60" s="133"/>
      <c r="C60" s="134"/>
      <c r="D60" s="135" t="s">
        <v>96</v>
      </c>
      <c r="E60" s="136"/>
      <c r="F60" s="136"/>
      <c r="G60" s="136"/>
      <c r="H60" s="136"/>
      <c r="I60" s="136"/>
      <c r="J60" s="137">
        <f>J88</f>
        <v>76605.789999999994</v>
      </c>
      <c r="K60" s="134"/>
      <c r="L60" s="138"/>
    </row>
    <row r="61" spans="1:47" s="10" customFormat="1" ht="19.95" customHeight="1">
      <c r="B61" s="139"/>
      <c r="C61" s="140"/>
      <c r="D61" s="141" t="s">
        <v>97</v>
      </c>
      <c r="E61" s="142"/>
      <c r="F61" s="142"/>
      <c r="G61" s="142"/>
      <c r="H61" s="142"/>
      <c r="I61" s="142"/>
      <c r="J61" s="143">
        <f>J89</f>
        <v>76605.789999999994</v>
      </c>
      <c r="K61" s="140"/>
      <c r="L61" s="144"/>
    </row>
    <row r="62" spans="1:47" s="9" customFormat="1" ht="24.9" customHeight="1">
      <c r="B62" s="133"/>
      <c r="C62" s="134"/>
      <c r="D62" s="135" t="s">
        <v>98</v>
      </c>
      <c r="E62" s="136"/>
      <c r="F62" s="136"/>
      <c r="G62" s="136"/>
      <c r="H62" s="136"/>
      <c r="I62" s="136"/>
      <c r="J62" s="137">
        <f>J99</f>
        <v>932241.07</v>
      </c>
      <c r="K62" s="134"/>
      <c r="L62" s="138"/>
    </row>
    <row r="63" spans="1:47" s="10" customFormat="1" ht="19.95" customHeight="1">
      <c r="B63" s="139"/>
      <c r="C63" s="140"/>
      <c r="D63" s="141" t="s">
        <v>99</v>
      </c>
      <c r="E63" s="142"/>
      <c r="F63" s="142"/>
      <c r="G63" s="142"/>
      <c r="H63" s="142"/>
      <c r="I63" s="142"/>
      <c r="J63" s="143">
        <f>J100</f>
        <v>8375</v>
      </c>
      <c r="K63" s="140"/>
      <c r="L63" s="144"/>
    </row>
    <row r="64" spans="1:47" s="10" customFormat="1" ht="19.95" customHeight="1">
      <c r="B64" s="139"/>
      <c r="C64" s="140"/>
      <c r="D64" s="141" t="s">
        <v>100</v>
      </c>
      <c r="E64" s="142"/>
      <c r="F64" s="142"/>
      <c r="G64" s="142"/>
      <c r="H64" s="142"/>
      <c r="I64" s="142"/>
      <c r="J64" s="143">
        <f>J132</f>
        <v>259765.28</v>
      </c>
      <c r="K64" s="140"/>
      <c r="L64" s="144"/>
    </row>
    <row r="65" spans="1:31" s="10" customFormat="1" ht="19.95" customHeight="1">
      <c r="B65" s="139"/>
      <c r="C65" s="140"/>
      <c r="D65" s="141" t="s">
        <v>101</v>
      </c>
      <c r="E65" s="142"/>
      <c r="F65" s="142"/>
      <c r="G65" s="142"/>
      <c r="H65" s="142"/>
      <c r="I65" s="142"/>
      <c r="J65" s="143">
        <f>J196</f>
        <v>256731.16999999998</v>
      </c>
      <c r="K65" s="140"/>
      <c r="L65" s="144"/>
    </row>
    <row r="66" spans="1:31" s="10" customFormat="1" ht="19.95" customHeight="1">
      <c r="B66" s="139"/>
      <c r="C66" s="140"/>
      <c r="D66" s="141" t="s">
        <v>102</v>
      </c>
      <c r="E66" s="142"/>
      <c r="F66" s="142"/>
      <c r="G66" s="142"/>
      <c r="H66" s="142"/>
      <c r="I66" s="142"/>
      <c r="J66" s="143">
        <f>J287</f>
        <v>406657.62</v>
      </c>
      <c r="K66" s="140"/>
      <c r="L66" s="144"/>
    </row>
    <row r="67" spans="1:31" s="10" customFormat="1" ht="19.95" customHeight="1">
      <c r="B67" s="139"/>
      <c r="C67" s="140"/>
      <c r="D67" s="141" t="s">
        <v>103</v>
      </c>
      <c r="E67" s="142"/>
      <c r="F67" s="142"/>
      <c r="G67" s="142"/>
      <c r="H67" s="142"/>
      <c r="I67" s="142"/>
      <c r="J67" s="143">
        <f>J352</f>
        <v>712</v>
      </c>
      <c r="K67" s="140"/>
      <c r="L67" s="144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" customHeight="1">
      <c r="A74" s="33"/>
      <c r="B74" s="34"/>
      <c r="C74" s="24" t="s">
        <v>104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9" t="s">
        <v>14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43" t="str">
        <f>E7</f>
        <v>Kulturní dům - ZTI</v>
      </c>
      <c r="F77" s="344"/>
      <c r="G77" s="344"/>
      <c r="H77" s="344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9" t="s">
        <v>90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314" t="str">
        <f>E9</f>
        <v>A - SEKCE</v>
      </c>
      <c r="F79" s="342"/>
      <c r="G79" s="342"/>
      <c r="H79" s="342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9" t="s">
        <v>20</v>
      </c>
      <c r="D81" s="35"/>
      <c r="E81" s="35"/>
      <c r="F81" s="27" t="str">
        <f>F12</f>
        <v>Obránců Míru 368/1A</v>
      </c>
      <c r="G81" s="35"/>
      <c r="H81" s="35"/>
      <c r="I81" s="29" t="s">
        <v>22</v>
      </c>
      <c r="J81" s="58" t="str">
        <f>IF(J12="","",J12)</f>
        <v>4. 1. 2020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9" t="s">
        <v>28</v>
      </c>
      <c r="D83" s="35"/>
      <c r="E83" s="35"/>
      <c r="F83" s="27" t="str">
        <f>E15</f>
        <v>Město Kopřivnice - MÚ Kopřivnice, 742 21</v>
      </c>
      <c r="G83" s="35"/>
      <c r="H83" s="35"/>
      <c r="I83" s="29" t="s">
        <v>34</v>
      </c>
      <c r="J83" s="31" t="str">
        <f>E21</f>
        <v xml:space="preserve"> 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9" t="s">
        <v>32</v>
      </c>
      <c r="D84" s="35"/>
      <c r="E84" s="35"/>
      <c r="F84" s="27" t="str">
        <f>IF(E18="","",E18)</f>
        <v xml:space="preserve"> </v>
      </c>
      <c r="G84" s="35"/>
      <c r="H84" s="35"/>
      <c r="I84" s="29" t="s">
        <v>36</v>
      </c>
      <c r="J84" s="31" t="str">
        <f>E24</f>
        <v xml:space="preserve"> 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45"/>
      <c r="B86" s="146"/>
      <c r="C86" s="147" t="s">
        <v>105</v>
      </c>
      <c r="D86" s="148" t="s">
        <v>58</v>
      </c>
      <c r="E86" s="148" t="s">
        <v>54</v>
      </c>
      <c r="F86" s="148" t="s">
        <v>55</v>
      </c>
      <c r="G86" s="148" t="s">
        <v>106</v>
      </c>
      <c r="H86" s="148" t="s">
        <v>107</v>
      </c>
      <c r="I86" s="148" t="s">
        <v>108</v>
      </c>
      <c r="J86" s="148" t="s">
        <v>94</v>
      </c>
      <c r="K86" s="149" t="s">
        <v>109</v>
      </c>
      <c r="L86" s="150"/>
      <c r="M86" s="67" t="s">
        <v>19</v>
      </c>
      <c r="N86" s="68" t="s">
        <v>43</v>
      </c>
      <c r="O86" s="68" t="s">
        <v>110</v>
      </c>
      <c r="P86" s="68" t="s">
        <v>111</v>
      </c>
      <c r="Q86" s="68" t="s">
        <v>112</v>
      </c>
      <c r="R86" s="68" t="s">
        <v>113</v>
      </c>
      <c r="S86" s="68" t="s">
        <v>114</v>
      </c>
      <c r="T86" s="69" t="s">
        <v>115</v>
      </c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</row>
    <row r="87" spans="1:65" s="2" customFormat="1" ht="22.95" customHeight="1">
      <c r="A87" s="33"/>
      <c r="B87" s="34"/>
      <c r="C87" s="74" t="s">
        <v>116</v>
      </c>
      <c r="D87" s="35"/>
      <c r="E87" s="35"/>
      <c r="F87" s="35"/>
      <c r="G87" s="35"/>
      <c r="H87" s="35"/>
      <c r="I87" s="35"/>
      <c r="J87" s="151">
        <f>BK87</f>
        <v>1008846.86</v>
      </c>
      <c r="K87" s="35"/>
      <c r="L87" s="38"/>
      <c r="M87" s="70"/>
      <c r="N87" s="152"/>
      <c r="O87" s="71"/>
      <c r="P87" s="153">
        <f>P88+P99</f>
        <v>611.284312</v>
      </c>
      <c r="Q87" s="71"/>
      <c r="R87" s="153">
        <f>R88+R99</f>
        <v>1.7755586999999999</v>
      </c>
      <c r="S87" s="71"/>
      <c r="T87" s="154">
        <f>T88+T99</f>
        <v>0.89352000000000009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72</v>
      </c>
      <c r="AU87" s="18" t="s">
        <v>95</v>
      </c>
      <c r="BK87" s="155">
        <f>BK88+BK99</f>
        <v>1008846.86</v>
      </c>
    </row>
    <row r="88" spans="1:65" s="12" customFormat="1" ht="25.95" customHeight="1">
      <c r="B88" s="156"/>
      <c r="C88" s="157"/>
      <c r="D88" s="158" t="s">
        <v>72</v>
      </c>
      <c r="E88" s="159" t="s">
        <v>117</v>
      </c>
      <c r="F88" s="159" t="s">
        <v>118</v>
      </c>
      <c r="G88" s="157"/>
      <c r="H88" s="157"/>
      <c r="I88" s="157"/>
      <c r="J88" s="160">
        <f>BK88</f>
        <v>76605.789999999994</v>
      </c>
      <c r="K88" s="157"/>
      <c r="L88" s="161"/>
      <c r="M88" s="162"/>
      <c r="N88" s="163"/>
      <c r="O88" s="163"/>
      <c r="P88" s="164">
        <f>P89</f>
        <v>10.530426000000002</v>
      </c>
      <c r="Q88" s="163"/>
      <c r="R88" s="164">
        <f>R89</f>
        <v>0</v>
      </c>
      <c r="S88" s="163"/>
      <c r="T88" s="165">
        <f>T89</f>
        <v>0</v>
      </c>
      <c r="AR88" s="166" t="s">
        <v>81</v>
      </c>
      <c r="AT88" s="167" t="s">
        <v>72</v>
      </c>
      <c r="AU88" s="167" t="s">
        <v>73</v>
      </c>
      <c r="AY88" s="166" t="s">
        <v>119</v>
      </c>
      <c r="BK88" s="168">
        <f>BK89</f>
        <v>76605.789999999994</v>
      </c>
    </row>
    <row r="89" spans="1:65" s="12" customFormat="1" ht="22.95" customHeight="1">
      <c r="B89" s="156"/>
      <c r="C89" s="157"/>
      <c r="D89" s="158" t="s">
        <v>72</v>
      </c>
      <c r="E89" s="169" t="s">
        <v>120</v>
      </c>
      <c r="F89" s="169" t="s">
        <v>121</v>
      </c>
      <c r="G89" s="157"/>
      <c r="H89" s="157"/>
      <c r="I89" s="157"/>
      <c r="J89" s="170">
        <f>BK89</f>
        <v>76605.789999999994</v>
      </c>
      <c r="K89" s="157"/>
      <c r="L89" s="161"/>
      <c r="M89" s="162"/>
      <c r="N89" s="163"/>
      <c r="O89" s="163"/>
      <c r="P89" s="164">
        <f>SUM(P90:P98)</f>
        <v>10.530426000000002</v>
      </c>
      <c r="Q89" s="163"/>
      <c r="R89" s="164">
        <f>SUM(R90:R98)</f>
        <v>0</v>
      </c>
      <c r="S89" s="163"/>
      <c r="T89" s="165">
        <f>SUM(T90:T98)</f>
        <v>0</v>
      </c>
      <c r="AR89" s="166" t="s">
        <v>81</v>
      </c>
      <c r="AT89" s="167" t="s">
        <v>72</v>
      </c>
      <c r="AU89" s="167" t="s">
        <v>81</v>
      </c>
      <c r="AY89" s="166" t="s">
        <v>119</v>
      </c>
      <c r="BK89" s="168">
        <f>SUM(BK90:BK98)</f>
        <v>76605.789999999994</v>
      </c>
    </row>
    <row r="90" spans="1:65" s="2" customFormat="1" ht="24" customHeight="1">
      <c r="A90" s="33"/>
      <c r="B90" s="34"/>
      <c r="C90" s="171" t="s">
        <v>81</v>
      </c>
      <c r="D90" s="171" t="s">
        <v>122</v>
      </c>
      <c r="E90" s="172" t="s">
        <v>123</v>
      </c>
      <c r="F90" s="173" t="s">
        <v>124</v>
      </c>
      <c r="G90" s="174" t="s">
        <v>125</v>
      </c>
      <c r="H90" s="175">
        <v>0.89400000000000002</v>
      </c>
      <c r="I90" s="176">
        <v>2770</v>
      </c>
      <c r="J90" s="176">
        <f>ROUND(I90*H90,2)</f>
        <v>2476.38</v>
      </c>
      <c r="K90" s="173" t="s">
        <v>126</v>
      </c>
      <c r="L90" s="38"/>
      <c r="M90" s="177" t="s">
        <v>19</v>
      </c>
      <c r="N90" s="178" t="s">
        <v>44</v>
      </c>
      <c r="O90" s="179">
        <v>10.3</v>
      </c>
      <c r="P90" s="179">
        <f>O90*H90</f>
        <v>9.2082000000000015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1" t="s">
        <v>127</v>
      </c>
      <c r="AT90" s="181" t="s">
        <v>122</v>
      </c>
      <c r="AU90" s="181" t="s">
        <v>83</v>
      </c>
      <c r="AY90" s="18" t="s">
        <v>119</v>
      </c>
      <c r="BE90" s="182">
        <f>IF(N90="základní",J90,0)</f>
        <v>2476.38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8" t="s">
        <v>81</v>
      </c>
      <c r="BK90" s="182">
        <f>ROUND(I90*H90,2)</f>
        <v>2476.38</v>
      </c>
      <c r="BL90" s="18" t="s">
        <v>127</v>
      </c>
      <c r="BM90" s="181" t="s">
        <v>128</v>
      </c>
    </row>
    <row r="91" spans="1:65" s="2" customFormat="1" ht="24" customHeight="1">
      <c r="A91" s="33"/>
      <c r="B91" s="34"/>
      <c r="C91" s="171" t="s">
        <v>83</v>
      </c>
      <c r="D91" s="171" t="s">
        <v>122</v>
      </c>
      <c r="E91" s="172" t="s">
        <v>129</v>
      </c>
      <c r="F91" s="173" t="s">
        <v>130</v>
      </c>
      <c r="G91" s="174" t="s">
        <v>125</v>
      </c>
      <c r="H91" s="175">
        <v>4.47</v>
      </c>
      <c r="I91" s="176">
        <v>70</v>
      </c>
      <c r="J91" s="176">
        <f>ROUND(I91*H91,2)</f>
        <v>312.89999999999998</v>
      </c>
      <c r="K91" s="173" t="s">
        <v>126</v>
      </c>
      <c r="L91" s="38"/>
      <c r="M91" s="177" t="s">
        <v>19</v>
      </c>
      <c r="N91" s="178" t="s">
        <v>44</v>
      </c>
      <c r="O91" s="179">
        <v>0.26</v>
      </c>
      <c r="P91" s="179">
        <f>O91*H91</f>
        <v>1.1621999999999999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1" t="s">
        <v>127</v>
      </c>
      <c r="AT91" s="181" t="s">
        <v>122</v>
      </c>
      <c r="AU91" s="181" t="s">
        <v>83</v>
      </c>
      <c r="AY91" s="18" t="s">
        <v>119</v>
      </c>
      <c r="BE91" s="182">
        <f>IF(N91="základní",J91,0)</f>
        <v>312.89999999999998</v>
      </c>
      <c r="BF91" s="182">
        <f>IF(N91="snížená",J91,0)</f>
        <v>0</v>
      </c>
      <c r="BG91" s="182">
        <f>IF(N91="zákl. přenesená",J91,0)</f>
        <v>0</v>
      </c>
      <c r="BH91" s="182">
        <f>IF(N91="sníž. přenesená",J91,0)</f>
        <v>0</v>
      </c>
      <c r="BI91" s="182">
        <f>IF(N91="nulová",J91,0)</f>
        <v>0</v>
      </c>
      <c r="BJ91" s="18" t="s">
        <v>81</v>
      </c>
      <c r="BK91" s="182">
        <f>ROUND(I91*H91,2)</f>
        <v>312.89999999999998</v>
      </c>
      <c r="BL91" s="18" t="s">
        <v>127</v>
      </c>
      <c r="BM91" s="181" t="s">
        <v>131</v>
      </c>
    </row>
    <row r="92" spans="1:65" s="13" customFormat="1">
      <c r="B92" s="183"/>
      <c r="C92" s="184"/>
      <c r="D92" s="185" t="s">
        <v>132</v>
      </c>
      <c r="E92" s="184"/>
      <c r="F92" s="186" t="s">
        <v>133</v>
      </c>
      <c r="G92" s="184"/>
      <c r="H92" s="187">
        <v>4.47</v>
      </c>
      <c r="I92" s="184"/>
      <c r="J92" s="184"/>
      <c r="K92" s="184"/>
      <c r="L92" s="188"/>
      <c r="M92" s="189"/>
      <c r="N92" s="190"/>
      <c r="O92" s="190"/>
      <c r="P92" s="190"/>
      <c r="Q92" s="190"/>
      <c r="R92" s="190"/>
      <c r="S92" s="190"/>
      <c r="T92" s="191"/>
      <c r="AT92" s="192" t="s">
        <v>132</v>
      </c>
      <c r="AU92" s="192" t="s">
        <v>83</v>
      </c>
      <c r="AV92" s="13" t="s">
        <v>83</v>
      </c>
      <c r="AW92" s="13" t="s">
        <v>4</v>
      </c>
      <c r="AX92" s="13" t="s">
        <v>81</v>
      </c>
      <c r="AY92" s="192" t="s">
        <v>119</v>
      </c>
    </row>
    <row r="93" spans="1:65" s="2" customFormat="1" ht="16.5" customHeight="1">
      <c r="A93" s="33"/>
      <c r="B93" s="34"/>
      <c r="C93" s="171" t="s">
        <v>134</v>
      </c>
      <c r="D93" s="171" t="s">
        <v>122</v>
      </c>
      <c r="E93" s="172" t="s">
        <v>135</v>
      </c>
      <c r="F93" s="173" t="s">
        <v>136</v>
      </c>
      <c r="G93" s="174" t="s">
        <v>125</v>
      </c>
      <c r="H93" s="175">
        <v>0.89400000000000002</v>
      </c>
      <c r="I93" s="176">
        <v>239</v>
      </c>
      <c r="J93" s="176">
        <f>ROUND(I93*H93,2)</f>
        <v>213.67</v>
      </c>
      <c r="K93" s="173" t="s">
        <v>126</v>
      </c>
      <c r="L93" s="38"/>
      <c r="M93" s="177" t="s">
        <v>19</v>
      </c>
      <c r="N93" s="178" t="s">
        <v>44</v>
      </c>
      <c r="O93" s="179">
        <v>0.125</v>
      </c>
      <c r="P93" s="179">
        <f>O93*H93</f>
        <v>0.11175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1" t="s">
        <v>127</v>
      </c>
      <c r="AT93" s="181" t="s">
        <v>122</v>
      </c>
      <c r="AU93" s="181" t="s">
        <v>83</v>
      </c>
      <c r="AY93" s="18" t="s">
        <v>119</v>
      </c>
      <c r="BE93" s="182">
        <f>IF(N93="základní",J93,0)</f>
        <v>213.67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18" t="s">
        <v>81</v>
      </c>
      <c r="BK93" s="182">
        <f>ROUND(I93*H93,2)</f>
        <v>213.67</v>
      </c>
      <c r="BL93" s="18" t="s">
        <v>127</v>
      </c>
      <c r="BM93" s="181" t="s">
        <v>137</v>
      </c>
    </row>
    <row r="94" spans="1:65" s="2" customFormat="1" ht="24" customHeight="1">
      <c r="A94" s="33"/>
      <c r="B94" s="34"/>
      <c r="C94" s="171" t="s">
        <v>127</v>
      </c>
      <c r="D94" s="171" t="s">
        <v>122</v>
      </c>
      <c r="E94" s="172" t="s">
        <v>138</v>
      </c>
      <c r="F94" s="173" t="s">
        <v>139</v>
      </c>
      <c r="G94" s="174" t="s">
        <v>125</v>
      </c>
      <c r="H94" s="175">
        <v>8.0459999999999994</v>
      </c>
      <c r="I94" s="176">
        <v>10.4</v>
      </c>
      <c r="J94" s="176">
        <f>ROUND(I94*H94,2)</f>
        <v>83.68</v>
      </c>
      <c r="K94" s="173" t="s">
        <v>126</v>
      </c>
      <c r="L94" s="38"/>
      <c r="M94" s="177" t="s">
        <v>19</v>
      </c>
      <c r="N94" s="178" t="s">
        <v>44</v>
      </c>
      <c r="O94" s="179">
        <v>6.0000000000000001E-3</v>
      </c>
      <c r="P94" s="179">
        <f>O94*H94</f>
        <v>4.8275999999999999E-2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1" t="s">
        <v>127</v>
      </c>
      <c r="AT94" s="181" t="s">
        <v>122</v>
      </c>
      <c r="AU94" s="181" t="s">
        <v>83</v>
      </c>
      <c r="AY94" s="18" t="s">
        <v>119</v>
      </c>
      <c r="BE94" s="182">
        <f>IF(N94="základní",J94,0)</f>
        <v>83.68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8" t="s">
        <v>81</v>
      </c>
      <c r="BK94" s="182">
        <f>ROUND(I94*H94,2)</f>
        <v>83.68</v>
      </c>
      <c r="BL94" s="18" t="s">
        <v>127</v>
      </c>
      <c r="BM94" s="181" t="s">
        <v>140</v>
      </c>
    </row>
    <row r="95" spans="1:65" s="13" customFormat="1">
      <c r="B95" s="183"/>
      <c r="C95" s="184"/>
      <c r="D95" s="185" t="s">
        <v>132</v>
      </c>
      <c r="E95" s="184"/>
      <c r="F95" s="186" t="s">
        <v>141</v>
      </c>
      <c r="G95" s="184"/>
      <c r="H95" s="187">
        <v>8.0459999999999994</v>
      </c>
      <c r="I95" s="184"/>
      <c r="J95" s="184"/>
      <c r="K95" s="184"/>
      <c r="L95" s="188"/>
      <c r="M95" s="189"/>
      <c r="N95" s="190"/>
      <c r="O95" s="190"/>
      <c r="P95" s="190"/>
      <c r="Q95" s="190"/>
      <c r="R95" s="190"/>
      <c r="S95" s="190"/>
      <c r="T95" s="191"/>
      <c r="AT95" s="192" t="s">
        <v>132</v>
      </c>
      <c r="AU95" s="192" t="s">
        <v>83</v>
      </c>
      <c r="AV95" s="13" t="s">
        <v>83</v>
      </c>
      <c r="AW95" s="13" t="s">
        <v>4</v>
      </c>
      <c r="AX95" s="13" t="s">
        <v>81</v>
      </c>
      <c r="AY95" s="192" t="s">
        <v>119</v>
      </c>
    </row>
    <row r="96" spans="1:65" s="2" customFormat="1" ht="24" customHeight="1">
      <c r="A96" s="33"/>
      <c r="B96" s="34"/>
      <c r="C96" s="171" t="s">
        <v>142</v>
      </c>
      <c r="D96" s="171" t="s">
        <v>122</v>
      </c>
      <c r="E96" s="172" t="s">
        <v>143</v>
      </c>
      <c r="F96" s="173" t="s">
        <v>144</v>
      </c>
      <c r="G96" s="174" t="s">
        <v>125</v>
      </c>
      <c r="H96" s="175">
        <v>0.89400000000000002</v>
      </c>
      <c r="I96" s="176">
        <v>1140</v>
      </c>
      <c r="J96" s="176">
        <f>ROUND(I96*H96,2)</f>
        <v>1019.16</v>
      </c>
      <c r="K96" s="173" t="s">
        <v>126</v>
      </c>
      <c r="L96" s="38"/>
      <c r="M96" s="177" t="s">
        <v>19</v>
      </c>
      <c r="N96" s="178" t="s">
        <v>44</v>
      </c>
      <c r="O96" s="179">
        <v>0</v>
      </c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1" t="s">
        <v>127</v>
      </c>
      <c r="AT96" s="181" t="s">
        <v>122</v>
      </c>
      <c r="AU96" s="181" t="s">
        <v>83</v>
      </c>
      <c r="AY96" s="18" t="s">
        <v>119</v>
      </c>
      <c r="BE96" s="182">
        <f>IF(N96="základní",J96,0)</f>
        <v>1019.16</v>
      </c>
      <c r="BF96" s="182">
        <f>IF(N96="snížená",J96,0)</f>
        <v>0</v>
      </c>
      <c r="BG96" s="182">
        <f>IF(N96="zákl. přenesená",J96,0)</f>
        <v>0</v>
      </c>
      <c r="BH96" s="182">
        <f>IF(N96="sníž. přenesená",J96,0)</f>
        <v>0</v>
      </c>
      <c r="BI96" s="182">
        <f>IF(N96="nulová",J96,0)</f>
        <v>0</v>
      </c>
      <c r="BJ96" s="18" t="s">
        <v>81</v>
      </c>
      <c r="BK96" s="182">
        <f>ROUND(I96*H96,2)</f>
        <v>1019.16</v>
      </c>
      <c r="BL96" s="18" t="s">
        <v>127</v>
      </c>
      <c r="BM96" s="181" t="s">
        <v>145</v>
      </c>
    </row>
    <row r="97" spans="1:65" s="2" customFormat="1" ht="16.5" customHeight="1">
      <c r="A97" s="33"/>
      <c r="B97" s="34"/>
      <c r="C97" s="171" t="s">
        <v>146</v>
      </c>
      <c r="D97" s="171" t="s">
        <v>122</v>
      </c>
      <c r="E97" s="172" t="s">
        <v>147</v>
      </c>
      <c r="F97" s="173" t="s">
        <v>148</v>
      </c>
      <c r="G97" s="174" t="s">
        <v>149</v>
      </c>
      <c r="H97" s="175">
        <v>1</v>
      </c>
      <c r="I97" s="176">
        <v>72500</v>
      </c>
      <c r="J97" s="176">
        <f>ROUND(I97*H97,2)</f>
        <v>72500</v>
      </c>
      <c r="K97" s="173" t="s">
        <v>19</v>
      </c>
      <c r="L97" s="38"/>
      <c r="M97" s="177" t="s">
        <v>19</v>
      </c>
      <c r="N97" s="178" t="s">
        <v>44</v>
      </c>
      <c r="O97" s="179">
        <v>0</v>
      </c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1" t="s">
        <v>127</v>
      </c>
      <c r="AT97" s="181" t="s">
        <v>122</v>
      </c>
      <c r="AU97" s="181" t="s">
        <v>83</v>
      </c>
      <c r="AY97" s="18" t="s">
        <v>119</v>
      </c>
      <c r="BE97" s="182">
        <f>IF(N97="základní",J97,0)</f>
        <v>72500</v>
      </c>
      <c r="BF97" s="182">
        <f>IF(N97="snížená",J97,0)</f>
        <v>0</v>
      </c>
      <c r="BG97" s="182">
        <f>IF(N97="zákl. přenesená",J97,0)</f>
        <v>0</v>
      </c>
      <c r="BH97" s="182">
        <f>IF(N97="sníž. přenesená",J97,0)</f>
        <v>0</v>
      </c>
      <c r="BI97" s="182">
        <f>IF(N97="nulová",J97,0)</f>
        <v>0</v>
      </c>
      <c r="BJ97" s="18" t="s">
        <v>81</v>
      </c>
      <c r="BK97" s="182">
        <f>ROUND(I97*H97,2)</f>
        <v>72500</v>
      </c>
      <c r="BL97" s="18" t="s">
        <v>127</v>
      </c>
      <c r="BM97" s="181" t="s">
        <v>150</v>
      </c>
    </row>
    <row r="98" spans="1:65" s="13" customFormat="1" ht="20.399999999999999">
      <c r="B98" s="183"/>
      <c r="C98" s="184"/>
      <c r="D98" s="185" t="s">
        <v>132</v>
      </c>
      <c r="E98" s="193" t="s">
        <v>19</v>
      </c>
      <c r="F98" s="186" t="s">
        <v>151</v>
      </c>
      <c r="G98" s="184"/>
      <c r="H98" s="187">
        <v>1</v>
      </c>
      <c r="I98" s="184"/>
      <c r="J98" s="184"/>
      <c r="K98" s="184"/>
      <c r="L98" s="188"/>
      <c r="M98" s="189"/>
      <c r="N98" s="190"/>
      <c r="O98" s="190"/>
      <c r="P98" s="190"/>
      <c r="Q98" s="190"/>
      <c r="R98" s="190"/>
      <c r="S98" s="190"/>
      <c r="T98" s="191"/>
      <c r="AT98" s="192" t="s">
        <v>132</v>
      </c>
      <c r="AU98" s="192" t="s">
        <v>83</v>
      </c>
      <c r="AV98" s="13" t="s">
        <v>83</v>
      </c>
      <c r="AW98" s="13" t="s">
        <v>35</v>
      </c>
      <c r="AX98" s="13" t="s">
        <v>81</v>
      </c>
      <c r="AY98" s="192" t="s">
        <v>119</v>
      </c>
    </row>
    <row r="99" spans="1:65" s="12" customFormat="1" ht="25.95" customHeight="1">
      <c r="B99" s="156"/>
      <c r="C99" s="157"/>
      <c r="D99" s="158" t="s">
        <v>72</v>
      </c>
      <c r="E99" s="159" t="s">
        <v>152</v>
      </c>
      <c r="F99" s="159" t="s">
        <v>153</v>
      </c>
      <c r="G99" s="157"/>
      <c r="H99" s="157"/>
      <c r="I99" s="157"/>
      <c r="J99" s="160">
        <f>BK99</f>
        <v>932241.07</v>
      </c>
      <c r="K99" s="157"/>
      <c r="L99" s="161"/>
      <c r="M99" s="162"/>
      <c r="N99" s="163"/>
      <c r="O99" s="163"/>
      <c r="P99" s="164">
        <f>P100+P132+P196+P287+P352</f>
        <v>600.75388599999997</v>
      </c>
      <c r="Q99" s="163"/>
      <c r="R99" s="164">
        <f>R100+R132+R196+R287+R352</f>
        <v>1.7755586999999999</v>
      </c>
      <c r="S99" s="163"/>
      <c r="T99" s="165">
        <f>T100+T132+T196+T287+T352</f>
        <v>0.89352000000000009</v>
      </c>
      <c r="AR99" s="166" t="s">
        <v>83</v>
      </c>
      <c r="AT99" s="167" t="s">
        <v>72</v>
      </c>
      <c r="AU99" s="167" t="s">
        <v>73</v>
      </c>
      <c r="AY99" s="166" t="s">
        <v>119</v>
      </c>
      <c r="BK99" s="168">
        <f>BK100+BK132+BK196+BK287+BK352</f>
        <v>932241.07</v>
      </c>
    </row>
    <row r="100" spans="1:65" s="12" customFormat="1" ht="22.95" customHeight="1">
      <c r="B100" s="156"/>
      <c r="C100" s="157"/>
      <c r="D100" s="158" t="s">
        <v>72</v>
      </c>
      <c r="E100" s="169" t="s">
        <v>154</v>
      </c>
      <c r="F100" s="169" t="s">
        <v>155</v>
      </c>
      <c r="G100" s="157"/>
      <c r="H100" s="157"/>
      <c r="I100" s="157"/>
      <c r="J100" s="170">
        <f>BK100</f>
        <v>8375</v>
      </c>
      <c r="K100" s="157"/>
      <c r="L100" s="161"/>
      <c r="M100" s="162"/>
      <c r="N100" s="163"/>
      <c r="O100" s="163"/>
      <c r="P100" s="164">
        <f>SUM(P101:P131)</f>
        <v>5.0147980000000008</v>
      </c>
      <c r="Q100" s="163"/>
      <c r="R100" s="164">
        <f>SUM(R101:R131)</f>
        <v>7.1043579999999995E-2</v>
      </c>
      <c r="S100" s="163"/>
      <c r="T100" s="165">
        <f>SUM(T101:T131)</f>
        <v>0</v>
      </c>
      <c r="AR100" s="166" t="s">
        <v>83</v>
      </c>
      <c r="AT100" s="167" t="s">
        <v>72</v>
      </c>
      <c r="AU100" s="167" t="s">
        <v>81</v>
      </c>
      <c r="AY100" s="166" t="s">
        <v>119</v>
      </c>
      <c r="BK100" s="168">
        <f>SUM(BK101:BK131)</f>
        <v>8375</v>
      </c>
    </row>
    <row r="101" spans="1:65" s="2" customFormat="1" ht="16.5" customHeight="1">
      <c r="A101" s="33"/>
      <c r="B101" s="34"/>
      <c r="C101" s="171" t="s">
        <v>156</v>
      </c>
      <c r="D101" s="171" t="s">
        <v>122</v>
      </c>
      <c r="E101" s="172" t="s">
        <v>157</v>
      </c>
      <c r="F101" s="173" t="s">
        <v>158</v>
      </c>
      <c r="G101" s="174" t="s">
        <v>159</v>
      </c>
      <c r="H101" s="175">
        <v>7.4580000000000002</v>
      </c>
      <c r="I101" s="176">
        <v>135</v>
      </c>
      <c r="J101" s="176">
        <f>ROUND(I101*H101,2)</f>
        <v>1006.83</v>
      </c>
      <c r="K101" s="173" t="s">
        <v>19</v>
      </c>
      <c r="L101" s="38"/>
      <c r="M101" s="177" t="s">
        <v>19</v>
      </c>
      <c r="N101" s="178" t="s">
        <v>44</v>
      </c>
      <c r="O101" s="179">
        <v>0.33900000000000002</v>
      </c>
      <c r="P101" s="179">
        <f>O101*H101</f>
        <v>2.5282620000000002</v>
      </c>
      <c r="Q101" s="179">
        <v>1.5100000000000001E-3</v>
      </c>
      <c r="R101" s="179">
        <f>Q101*H101</f>
        <v>1.126158E-2</v>
      </c>
      <c r="S101" s="179">
        <v>0</v>
      </c>
      <c r="T101" s="180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1" t="s">
        <v>160</v>
      </c>
      <c r="AT101" s="181" t="s">
        <v>122</v>
      </c>
      <c r="AU101" s="181" t="s">
        <v>83</v>
      </c>
      <c r="AY101" s="18" t="s">
        <v>119</v>
      </c>
      <c r="BE101" s="182">
        <f>IF(N101="základní",J101,0)</f>
        <v>1006.83</v>
      </c>
      <c r="BF101" s="182">
        <f>IF(N101="snížená",J101,0)</f>
        <v>0</v>
      </c>
      <c r="BG101" s="182">
        <f>IF(N101="zákl. přenesená",J101,0)</f>
        <v>0</v>
      </c>
      <c r="BH101" s="182">
        <f>IF(N101="sníž. přenesená",J101,0)</f>
        <v>0</v>
      </c>
      <c r="BI101" s="182">
        <f>IF(N101="nulová",J101,0)</f>
        <v>0</v>
      </c>
      <c r="BJ101" s="18" t="s">
        <v>81</v>
      </c>
      <c r="BK101" s="182">
        <f>ROUND(I101*H101,2)</f>
        <v>1006.83</v>
      </c>
      <c r="BL101" s="18" t="s">
        <v>160</v>
      </c>
      <c r="BM101" s="181" t="s">
        <v>161</v>
      </c>
    </row>
    <row r="102" spans="1:65" s="14" customFormat="1">
      <c r="B102" s="194"/>
      <c r="C102" s="195"/>
      <c r="D102" s="185" t="s">
        <v>132</v>
      </c>
      <c r="E102" s="196" t="s">
        <v>19</v>
      </c>
      <c r="F102" s="197" t="s">
        <v>162</v>
      </c>
      <c r="G102" s="195"/>
      <c r="H102" s="196" t="s">
        <v>19</v>
      </c>
      <c r="I102" s="195"/>
      <c r="J102" s="195"/>
      <c r="K102" s="195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132</v>
      </c>
      <c r="AU102" s="202" t="s">
        <v>83</v>
      </c>
      <c r="AV102" s="14" t="s">
        <v>81</v>
      </c>
      <c r="AW102" s="14" t="s">
        <v>35</v>
      </c>
      <c r="AX102" s="14" t="s">
        <v>73</v>
      </c>
      <c r="AY102" s="202" t="s">
        <v>119</v>
      </c>
    </row>
    <row r="103" spans="1:65" s="14" customFormat="1">
      <c r="B103" s="194"/>
      <c r="C103" s="195"/>
      <c r="D103" s="185" t="s">
        <v>132</v>
      </c>
      <c r="E103" s="196" t="s">
        <v>19</v>
      </c>
      <c r="F103" s="197" t="s">
        <v>163</v>
      </c>
      <c r="G103" s="195"/>
      <c r="H103" s="196" t="s">
        <v>19</v>
      </c>
      <c r="I103" s="195"/>
      <c r="J103" s="195"/>
      <c r="K103" s="195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132</v>
      </c>
      <c r="AU103" s="202" t="s">
        <v>83</v>
      </c>
      <c r="AV103" s="14" t="s">
        <v>81</v>
      </c>
      <c r="AW103" s="14" t="s">
        <v>35</v>
      </c>
      <c r="AX103" s="14" t="s">
        <v>73</v>
      </c>
      <c r="AY103" s="202" t="s">
        <v>119</v>
      </c>
    </row>
    <row r="104" spans="1:65" s="13" customFormat="1">
      <c r="B104" s="183"/>
      <c r="C104" s="184"/>
      <c r="D104" s="185" t="s">
        <v>132</v>
      </c>
      <c r="E104" s="193" t="s">
        <v>19</v>
      </c>
      <c r="F104" s="186" t="s">
        <v>164</v>
      </c>
      <c r="G104" s="184"/>
      <c r="H104" s="187">
        <v>3.14</v>
      </c>
      <c r="I104" s="184"/>
      <c r="J104" s="184"/>
      <c r="K104" s="184"/>
      <c r="L104" s="188"/>
      <c r="M104" s="189"/>
      <c r="N104" s="190"/>
      <c r="O104" s="190"/>
      <c r="P104" s="190"/>
      <c r="Q104" s="190"/>
      <c r="R104" s="190"/>
      <c r="S104" s="190"/>
      <c r="T104" s="191"/>
      <c r="AT104" s="192" t="s">
        <v>132</v>
      </c>
      <c r="AU104" s="192" t="s">
        <v>83</v>
      </c>
      <c r="AV104" s="13" t="s">
        <v>83</v>
      </c>
      <c r="AW104" s="13" t="s">
        <v>35</v>
      </c>
      <c r="AX104" s="13" t="s">
        <v>73</v>
      </c>
      <c r="AY104" s="192" t="s">
        <v>119</v>
      </c>
    </row>
    <row r="105" spans="1:65" s="13" customFormat="1">
      <c r="B105" s="183"/>
      <c r="C105" s="184"/>
      <c r="D105" s="185" t="s">
        <v>132</v>
      </c>
      <c r="E105" s="193" t="s">
        <v>19</v>
      </c>
      <c r="F105" s="186" t="s">
        <v>165</v>
      </c>
      <c r="G105" s="184"/>
      <c r="H105" s="187">
        <v>4.3179999999999996</v>
      </c>
      <c r="I105" s="184"/>
      <c r="J105" s="184"/>
      <c r="K105" s="184"/>
      <c r="L105" s="188"/>
      <c r="M105" s="189"/>
      <c r="N105" s="190"/>
      <c r="O105" s="190"/>
      <c r="P105" s="190"/>
      <c r="Q105" s="190"/>
      <c r="R105" s="190"/>
      <c r="S105" s="190"/>
      <c r="T105" s="191"/>
      <c r="AT105" s="192" t="s">
        <v>132</v>
      </c>
      <c r="AU105" s="192" t="s">
        <v>83</v>
      </c>
      <c r="AV105" s="13" t="s">
        <v>83</v>
      </c>
      <c r="AW105" s="13" t="s">
        <v>35</v>
      </c>
      <c r="AX105" s="13" t="s">
        <v>73</v>
      </c>
      <c r="AY105" s="192" t="s">
        <v>119</v>
      </c>
    </row>
    <row r="106" spans="1:65" s="15" customFormat="1">
      <c r="B106" s="203"/>
      <c r="C106" s="204"/>
      <c r="D106" s="185" t="s">
        <v>132</v>
      </c>
      <c r="E106" s="205" t="s">
        <v>19</v>
      </c>
      <c r="F106" s="206" t="s">
        <v>166</v>
      </c>
      <c r="G106" s="204"/>
      <c r="H106" s="207">
        <v>7.4580000000000002</v>
      </c>
      <c r="I106" s="204"/>
      <c r="J106" s="204"/>
      <c r="K106" s="204"/>
      <c r="L106" s="208"/>
      <c r="M106" s="209"/>
      <c r="N106" s="210"/>
      <c r="O106" s="210"/>
      <c r="P106" s="210"/>
      <c r="Q106" s="210"/>
      <c r="R106" s="210"/>
      <c r="S106" s="210"/>
      <c r="T106" s="211"/>
      <c r="AT106" s="212" t="s">
        <v>132</v>
      </c>
      <c r="AU106" s="212" t="s">
        <v>83</v>
      </c>
      <c r="AV106" s="15" t="s">
        <v>127</v>
      </c>
      <c r="AW106" s="15" t="s">
        <v>35</v>
      </c>
      <c r="AX106" s="15" t="s">
        <v>81</v>
      </c>
      <c r="AY106" s="212" t="s">
        <v>119</v>
      </c>
    </row>
    <row r="107" spans="1:65" s="2" customFormat="1" ht="16.5" customHeight="1">
      <c r="A107" s="33"/>
      <c r="B107" s="34"/>
      <c r="C107" s="213" t="s">
        <v>167</v>
      </c>
      <c r="D107" s="213" t="s">
        <v>168</v>
      </c>
      <c r="E107" s="214" t="s">
        <v>169</v>
      </c>
      <c r="F107" s="215" t="s">
        <v>170</v>
      </c>
      <c r="G107" s="216" t="s">
        <v>159</v>
      </c>
      <c r="H107" s="217">
        <v>8.577</v>
      </c>
      <c r="I107" s="218">
        <v>430</v>
      </c>
      <c r="J107" s="218">
        <f>ROUND(I107*H107,2)</f>
        <v>3688.11</v>
      </c>
      <c r="K107" s="215" t="s">
        <v>19</v>
      </c>
      <c r="L107" s="219"/>
      <c r="M107" s="220" t="s">
        <v>19</v>
      </c>
      <c r="N107" s="221" t="s">
        <v>44</v>
      </c>
      <c r="O107" s="179">
        <v>0</v>
      </c>
      <c r="P107" s="179">
        <f>O107*H107</f>
        <v>0</v>
      </c>
      <c r="Q107" s="179">
        <v>6.0000000000000001E-3</v>
      </c>
      <c r="R107" s="179">
        <f>Q107*H107</f>
        <v>5.1462000000000001E-2</v>
      </c>
      <c r="S107" s="179">
        <v>0</v>
      </c>
      <c r="T107" s="180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1" t="s">
        <v>171</v>
      </c>
      <c r="AT107" s="181" t="s">
        <v>168</v>
      </c>
      <c r="AU107" s="181" t="s">
        <v>83</v>
      </c>
      <c r="AY107" s="18" t="s">
        <v>119</v>
      </c>
      <c r="BE107" s="182">
        <f>IF(N107="základní",J107,0)</f>
        <v>3688.11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18" t="s">
        <v>81</v>
      </c>
      <c r="BK107" s="182">
        <f>ROUND(I107*H107,2)</f>
        <v>3688.11</v>
      </c>
      <c r="BL107" s="18" t="s">
        <v>160</v>
      </c>
      <c r="BM107" s="181" t="s">
        <v>172</v>
      </c>
    </row>
    <row r="108" spans="1:65" s="14" customFormat="1">
      <c r="B108" s="194"/>
      <c r="C108" s="195"/>
      <c r="D108" s="185" t="s">
        <v>132</v>
      </c>
      <c r="E108" s="196" t="s">
        <v>19</v>
      </c>
      <c r="F108" s="197" t="s">
        <v>162</v>
      </c>
      <c r="G108" s="195"/>
      <c r="H108" s="196" t="s">
        <v>19</v>
      </c>
      <c r="I108" s="195"/>
      <c r="J108" s="195"/>
      <c r="K108" s="195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132</v>
      </c>
      <c r="AU108" s="202" t="s">
        <v>83</v>
      </c>
      <c r="AV108" s="14" t="s">
        <v>81</v>
      </c>
      <c r="AW108" s="14" t="s">
        <v>35</v>
      </c>
      <c r="AX108" s="14" t="s">
        <v>73</v>
      </c>
      <c r="AY108" s="202" t="s">
        <v>119</v>
      </c>
    </row>
    <row r="109" spans="1:65" s="14" customFormat="1">
      <c r="B109" s="194"/>
      <c r="C109" s="195"/>
      <c r="D109" s="185" t="s">
        <v>132</v>
      </c>
      <c r="E109" s="196" t="s">
        <v>19</v>
      </c>
      <c r="F109" s="197" t="s">
        <v>163</v>
      </c>
      <c r="G109" s="195"/>
      <c r="H109" s="196" t="s">
        <v>19</v>
      </c>
      <c r="I109" s="195"/>
      <c r="J109" s="195"/>
      <c r="K109" s="195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132</v>
      </c>
      <c r="AU109" s="202" t="s">
        <v>83</v>
      </c>
      <c r="AV109" s="14" t="s">
        <v>81</v>
      </c>
      <c r="AW109" s="14" t="s">
        <v>35</v>
      </c>
      <c r="AX109" s="14" t="s">
        <v>73</v>
      </c>
      <c r="AY109" s="202" t="s">
        <v>119</v>
      </c>
    </row>
    <row r="110" spans="1:65" s="13" customFormat="1">
      <c r="B110" s="183"/>
      <c r="C110" s="184"/>
      <c r="D110" s="185" t="s">
        <v>132</v>
      </c>
      <c r="E110" s="193" t="s">
        <v>19</v>
      </c>
      <c r="F110" s="186" t="s">
        <v>164</v>
      </c>
      <c r="G110" s="184"/>
      <c r="H110" s="187">
        <v>3.14</v>
      </c>
      <c r="I110" s="184"/>
      <c r="J110" s="184"/>
      <c r="K110" s="184"/>
      <c r="L110" s="188"/>
      <c r="M110" s="189"/>
      <c r="N110" s="190"/>
      <c r="O110" s="190"/>
      <c r="P110" s="190"/>
      <c r="Q110" s="190"/>
      <c r="R110" s="190"/>
      <c r="S110" s="190"/>
      <c r="T110" s="191"/>
      <c r="AT110" s="192" t="s">
        <v>132</v>
      </c>
      <c r="AU110" s="192" t="s">
        <v>83</v>
      </c>
      <c r="AV110" s="13" t="s">
        <v>83</v>
      </c>
      <c r="AW110" s="13" t="s">
        <v>35</v>
      </c>
      <c r="AX110" s="13" t="s">
        <v>73</v>
      </c>
      <c r="AY110" s="192" t="s">
        <v>119</v>
      </c>
    </row>
    <row r="111" spans="1:65" s="13" customFormat="1">
      <c r="B111" s="183"/>
      <c r="C111" s="184"/>
      <c r="D111" s="185" t="s">
        <v>132</v>
      </c>
      <c r="E111" s="193" t="s">
        <v>19</v>
      </c>
      <c r="F111" s="186" t="s">
        <v>165</v>
      </c>
      <c r="G111" s="184"/>
      <c r="H111" s="187">
        <v>4.3179999999999996</v>
      </c>
      <c r="I111" s="184"/>
      <c r="J111" s="184"/>
      <c r="K111" s="184"/>
      <c r="L111" s="188"/>
      <c r="M111" s="189"/>
      <c r="N111" s="190"/>
      <c r="O111" s="190"/>
      <c r="P111" s="190"/>
      <c r="Q111" s="190"/>
      <c r="R111" s="190"/>
      <c r="S111" s="190"/>
      <c r="T111" s="191"/>
      <c r="AT111" s="192" t="s">
        <v>132</v>
      </c>
      <c r="AU111" s="192" t="s">
        <v>83</v>
      </c>
      <c r="AV111" s="13" t="s">
        <v>83</v>
      </c>
      <c r="AW111" s="13" t="s">
        <v>35</v>
      </c>
      <c r="AX111" s="13" t="s">
        <v>73</v>
      </c>
      <c r="AY111" s="192" t="s">
        <v>119</v>
      </c>
    </row>
    <row r="112" spans="1:65" s="15" customFormat="1">
      <c r="B112" s="203"/>
      <c r="C112" s="204"/>
      <c r="D112" s="185" t="s">
        <v>132</v>
      </c>
      <c r="E112" s="205" t="s">
        <v>19</v>
      </c>
      <c r="F112" s="206" t="s">
        <v>166</v>
      </c>
      <c r="G112" s="204"/>
      <c r="H112" s="207">
        <v>7.4580000000000002</v>
      </c>
      <c r="I112" s="204"/>
      <c r="J112" s="204"/>
      <c r="K112" s="204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132</v>
      </c>
      <c r="AU112" s="212" t="s">
        <v>83</v>
      </c>
      <c r="AV112" s="15" t="s">
        <v>127</v>
      </c>
      <c r="AW112" s="15" t="s">
        <v>35</v>
      </c>
      <c r="AX112" s="15" t="s">
        <v>81</v>
      </c>
      <c r="AY112" s="212" t="s">
        <v>119</v>
      </c>
    </row>
    <row r="113" spans="1:65" s="13" customFormat="1">
      <c r="B113" s="183"/>
      <c r="C113" s="184"/>
      <c r="D113" s="185" t="s">
        <v>132</v>
      </c>
      <c r="E113" s="184"/>
      <c r="F113" s="186" t="s">
        <v>173</v>
      </c>
      <c r="G113" s="184"/>
      <c r="H113" s="187">
        <v>8.577</v>
      </c>
      <c r="I113" s="184"/>
      <c r="J113" s="184"/>
      <c r="K113" s="184"/>
      <c r="L113" s="188"/>
      <c r="M113" s="189"/>
      <c r="N113" s="190"/>
      <c r="O113" s="190"/>
      <c r="P113" s="190"/>
      <c r="Q113" s="190"/>
      <c r="R113" s="190"/>
      <c r="S113" s="190"/>
      <c r="T113" s="191"/>
      <c r="AT113" s="192" t="s">
        <v>132</v>
      </c>
      <c r="AU113" s="192" t="s">
        <v>83</v>
      </c>
      <c r="AV113" s="13" t="s">
        <v>83</v>
      </c>
      <c r="AW113" s="13" t="s">
        <v>4</v>
      </c>
      <c r="AX113" s="13" t="s">
        <v>81</v>
      </c>
      <c r="AY113" s="192" t="s">
        <v>119</v>
      </c>
    </row>
    <row r="114" spans="1:65" s="2" customFormat="1" ht="24" customHeight="1">
      <c r="A114" s="33"/>
      <c r="B114" s="34"/>
      <c r="C114" s="171" t="s">
        <v>174</v>
      </c>
      <c r="D114" s="171" t="s">
        <v>122</v>
      </c>
      <c r="E114" s="172" t="s">
        <v>175</v>
      </c>
      <c r="F114" s="173" t="s">
        <v>176</v>
      </c>
      <c r="G114" s="174" t="s">
        <v>177</v>
      </c>
      <c r="H114" s="175">
        <v>68</v>
      </c>
      <c r="I114" s="176">
        <v>13.3</v>
      </c>
      <c r="J114" s="176">
        <f>ROUND(I114*H114,2)</f>
        <v>904.4</v>
      </c>
      <c r="K114" s="173" t="s">
        <v>126</v>
      </c>
      <c r="L114" s="38"/>
      <c r="M114" s="177" t="s">
        <v>19</v>
      </c>
      <c r="N114" s="178" t="s">
        <v>44</v>
      </c>
      <c r="O114" s="179">
        <v>3.3000000000000002E-2</v>
      </c>
      <c r="P114" s="179">
        <f>O114*H114</f>
        <v>2.2440000000000002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1" t="s">
        <v>160</v>
      </c>
      <c r="AT114" s="181" t="s">
        <v>122</v>
      </c>
      <c r="AU114" s="181" t="s">
        <v>83</v>
      </c>
      <c r="AY114" s="18" t="s">
        <v>119</v>
      </c>
      <c r="BE114" s="182">
        <f>IF(N114="základní",J114,0)</f>
        <v>904.4</v>
      </c>
      <c r="BF114" s="182">
        <f>IF(N114="snížená",J114,0)</f>
        <v>0</v>
      </c>
      <c r="BG114" s="182">
        <f>IF(N114="zákl. přenesená",J114,0)</f>
        <v>0</v>
      </c>
      <c r="BH114" s="182">
        <f>IF(N114="sníž. přenesená",J114,0)</f>
        <v>0</v>
      </c>
      <c r="BI114" s="182">
        <f>IF(N114="nulová",J114,0)</f>
        <v>0</v>
      </c>
      <c r="BJ114" s="18" t="s">
        <v>81</v>
      </c>
      <c r="BK114" s="182">
        <f>ROUND(I114*H114,2)</f>
        <v>904.4</v>
      </c>
      <c r="BL114" s="18" t="s">
        <v>160</v>
      </c>
      <c r="BM114" s="181" t="s">
        <v>178</v>
      </c>
    </row>
    <row r="115" spans="1:65" s="14" customFormat="1">
      <c r="B115" s="194"/>
      <c r="C115" s="195"/>
      <c r="D115" s="185" t="s">
        <v>132</v>
      </c>
      <c r="E115" s="196" t="s">
        <v>19</v>
      </c>
      <c r="F115" s="197" t="s">
        <v>162</v>
      </c>
      <c r="G115" s="195"/>
      <c r="H115" s="196" t="s">
        <v>19</v>
      </c>
      <c r="I115" s="195"/>
      <c r="J115" s="195"/>
      <c r="K115" s="195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132</v>
      </c>
      <c r="AU115" s="202" t="s">
        <v>83</v>
      </c>
      <c r="AV115" s="14" t="s">
        <v>81</v>
      </c>
      <c r="AW115" s="14" t="s">
        <v>35</v>
      </c>
      <c r="AX115" s="14" t="s">
        <v>73</v>
      </c>
      <c r="AY115" s="202" t="s">
        <v>119</v>
      </c>
    </row>
    <row r="116" spans="1:65" s="14" customFormat="1">
      <c r="B116" s="194"/>
      <c r="C116" s="195"/>
      <c r="D116" s="185" t="s">
        <v>132</v>
      </c>
      <c r="E116" s="196" t="s">
        <v>19</v>
      </c>
      <c r="F116" s="197" t="s">
        <v>179</v>
      </c>
      <c r="G116" s="195"/>
      <c r="H116" s="196" t="s">
        <v>19</v>
      </c>
      <c r="I116" s="195"/>
      <c r="J116" s="195"/>
      <c r="K116" s="195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132</v>
      </c>
      <c r="AU116" s="202" t="s">
        <v>83</v>
      </c>
      <c r="AV116" s="14" t="s">
        <v>81</v>
      </c>
      <c r="AW116" s="14" t="s">
        <v>35</v>
      </c>
      <c r="AX116" s="14" t="s">
        <v>73</v>
      </c>
      <c r="AY116" s="202" t="s">
        <v>119</v>
      </c>
    </row>
    <row r="117" spans="1:65" s="13" customFormat="1">
      <c r="B117" s="183"/>
      <c r="C117" s="184"/>
      <c r="D117" s="185" t="s">
        <v>132</v>
      </c>
      <c r="E117" s="193" t="s">
        <v>19</v>
      </c>
      <c r="F117" s="186" t="s">
        <v>180</v>
      </c>
      <c r="G117" s="184"/>
      <c r="H117" s="187">
        <v>20</v>
      </c>
      <c r="I117" s="184"/>
      <c r="J117" s="184"/>
      <c r="K117" s="184"/>
      <c r="L117" s="188"/>
      <c r="M117" s="189"/>
      <c r="N117" s="190"/>
      <c r="O117" s="190"/>
      <c r="P117" s="190"/>
      <c r="Q117" s="190"/>
      <c r="R117" s="190"/>
      <c r="S117" s="190"/>
      <c r="T117" s="191"/>
      <c r="AT117" s="192" t="s">
        <v>132</v>
      </c>
      <c r="AU117" s="192" t="s">
        <v>83</v>
      </c>
      <c r="AV117" s="13" t="s">
        <v>83</v>
      </c>
      <c r="AW117" s="13" t="s">
        <v>35</v>
      </c>
      <c r="AX117" s="13" t="s">
        <v>73</v>
      </c>
      <c r="AY117" s="192" t="s">
        <v>119</v>
      </c>
    </row>
    <row r="118" spans="1:65" s="13" customFormat="1">
      <c r="B118" s="183"/>
      <c r="C118" s="184"/>
      <c r="D118" s="185" t="s">
        <v>132</v>
      </c>
      <c r="E118" s="193" t="s">
        <v>19</v>
      </c>
      <c r="F118" s="186" t="s">
        <v>181</v>
      </c>
      <c r="G118" s="184"/>
      <c r="H118" s="187">
        <v>20</v>
      </c>
      <c r="I118" s="184"/>
      <c r="J118" s="184"/>
      <c r="K118" s="184"/>
      <c r="L118" s="188"/>
      <c r="M118" s="189"/>
      <c r="N118" s="190"/>
      <c r="O118" s="190"/>
      <c r="P118" s="190"/>
      <c r="Q118" s="190"/>
      <c r="R118" s="190"/>
      <c r="S118" s="190"/>
      <c r="T118" s="191"/>
      <c r="AT118" s="192" t="s">
        <v>132</v>
      </c>
      <c r="AU118" s="192" t="s">
        <v>83</v>
      </c>
      <c r="AV118" s="13" t="s">
        <v>83</v>
      </c>
      <c r="AW118" s="13" t="s">
        <v>35</v>
      </c>
      <c r="AX118" s="13" t="s">
        <v>73</v>
      </c>
      <c r="AY118" s="192" t="s">
        <v>119</v>
      </c>
    </row>
    <row r="119" spans="1:65" s="13" customFormat="1">
      <c r="B119" s="183"/>
      <c r="C119" s="184"/>
      <c r="D119" s="185" t="s">
        <v>132</v>
      </c>
      <c r="E119" s="193" t="s">
        <v>19</v>
      </c>
      <c r="F119" s="186" t="s">
        <v>182</v>
      </c>
      <c r="G119" s="184"/>
      <c r="H119" s="187">
        <v>4</v>
      </c>
      <c r="I119" s="184"/>
      <c r="J119" s="184"/>
      <c r="K119" s="184"/>
      <c r="L119" s="188"/>
      <c r="M119" s="189"/>
      <c r="N119" s="190"/>
      <c r="O119" s="190"/>
      <c r="P119" s="190"/>
      <c r="Q119" s="190"/>
      <c r="R119" s="190"/>
      <c r="S119" s="190"/>
      <c r="T119" s="191"/>
      <c r="AT119" s="192" t="s">
        <v>132</v>
      </c>
      <c r="AU119" s="192" t="s">
        <v>83</v>
      </c>
      <c r="AV119" s="13" t="s">
        <v>83</v>
      </c>
      <c r="AW119" s="13" t="s">
        <v>35</v>
      </c>
      <c r="AX119" s="13" t="s">
        <v>73</v>
      </c>
      <c r="AY119" s="192" t="s">
        <v>119</v>
      </c>
    </row>
    <row r="120" spans="1:65" s="13" customFormat="1">
      <c r="B120" s="183"/>
      <c r="C120" s="184"/>
      <c r="D120" s="185" t="s">
        <v>132</v>
      </c>
      <c r="E120" s="193" t="s">
        <v>19</v>
      </c>
      <c r="F120" s="186" t="s">
        <v>183</v>
      </c>
      <c r="G120" s="184"/>
      <c r="H120" s="187">
        <v>24</v>
      </c>
      <c r="I120" s="184"/>
      <c r="J120" s="184"/>
      <c r="K120" s="184"/>
      <c r="L120" s="188"/>
      <c r="M120" s="189"/>
      <c r="N120" s="190"/>
      <c r="O120" s="190"/>
      <c r="P120" s="190"/>
      <c r="Q120" s="190"/>
      <c r="R120" s="190"/>
      <c r="S120" s="190"/>
      <c r="T120" s="191"/>
      <c r="AT120" s="192" t="s">
        <v>132</v>
      </c>
      <c r="AU120" s="192" t="s">
        <v>83</v>
      </c>
      <c r="AV120" s="13" t="s">
        <v>83</v>
      </c>
      <c r="AW120" s="13" t="s">
        <v>35</v>
      </c>
      <c r="AX120" s="13" t="s">
        <v>73</v>
      </c>
      <c r="AY120" s="192" t="s">
        <v>119</v>
      </c>
    </row>
    <row r="121" spans="1:65" s="15" customFormat="1">
      <c r="B121" s="203"/>
      <c r="C121" s="204"/>
      <c r="D121" s="185" t="s">
        <v>132</v>
      </c>
      <c r="E121" s="205" t="s">
        <v>19</v>
      </c>
      <c r="F121" s="206" t="s">
        <v>166</v>
      </c>
      <c r="G121" s="204"/>
      <c r="H121" s="207">
        <v>68</v>
      </c>
      <c r="I121" s="204"/>
      <c r="J121" s="204"/>
      <c r="K121" s="204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132</v>
      </c>
      <c r="AU121" s="212" t="s">
        <v>83</v>
      </c>
      <c r="AV121" s="15" t="s">
        <v>127</v>
      </c>
      <c r="AW121" s="15" t="s">
        <v>35</v>
      </c>
      <c r="AX121" s="15" t="s">
        <v>81</v>
      </c>
      <c r="AY121" s="212" t="s">
        <v>119</v>
      </c>
    </row>
    <row r="122" spans="1:65" s="2" customFormat="1" ht="16.5" customHeight="1">
      <c r="A122" s="33"/>
      <c r="B122" s="34"/>
      <c r="C122" s="213" t="s">
        <v>184</v>
      </c>
      <c r="D122" s="213" t="s">
        <v>168</v>
      </c>
      <c r="E122" s="214" t="s">
        <v>185</v>
      </c>
      <c r="F122" s="215" t="s">
        <v>186</v>
      </c>
      <c r="G122" s="216" t="s">
        <v>177</v>
      </c>
      <c r="H122" s="217">
        <v>20</v>
      </c>
      <c r="I122" s="218">
        <v>20.399999999999999</v>
      </c>
      <c r="J122" s="218">
        <f>ROUND(I122*H122,2)</f>
        <v>408</v>
      </c>
      <c r="K122" s="215" t="s">
        <v>19</v>
      </c>
      <c r="L122" s="219"/>
      <c r="M122" s="220" t="s">
        <v>19</v>
      </c>
      <c r="N122" s="221" t="s">
        <v>44</v>
      </c>
      <c r="O122" s="179">
        <v>0</v>
      </c>
      <c r="P122" s="179">
        <f>O122*H122</f>
        <v>0</v>
      </c>
      <c r="Q122" s="179">
        <v>4.0000000000000003E-5</v>
      </c>
      <c r="R122" s="179">
        <f>Q122*H122</f>
        <v>8.0000000000000004E-4</v>
      </c>
      <c r="S122" s="179">
        <v>0</v>
      </c>
      <c r="T122" s="180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1" t="s">
        <v>171</v>
      </c>
      <c r="AT122" s="181" t="s">
        <v>168</v>
      </c>
      <c r="AU122" s="181" t="s">
        <v>83</v>
      </c>
      <c r="AY122" s="18" t="s">
        <v>119</v>
      </c>
      <c r="BE122" s="182">
        <f>IF(N122="základní",J122,0)</f>
        <v>408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8" t="s">
        <v>81</v>
      </c>
      <c r="BK122" s="182">
        <f>ROUND(I122*H122,2)</f>
        <v>408</v>
      </c>
      <c r="BL122" s="18" t="s">
        <v>160</v>
      </c>
      <c r="BM122" s="181" t="s">
        <v>187</v>
      </c>
    </row>
    <row r="123" spans="1:65" s="13" customFormat="1">
      <c r="B123" s="183"/>
      <c r="C123" s="184"/>
      <c r="D123" s="185" t="s">
        <v>132</v>
      </c>
      <c r="E123" s="193" t="s">
        <v>19</v>
      </c>
      <c r="F123" s="186" t="s">
        <v>188</v>
      </c>
      <c r="G123" s="184"/>
      <c r="H123" s="187">
        <v>20</v>
      </c>
      <c r="I123" s="184"/>
      <c r="J123" s="184"/>
      <c r="K123" s="184"/>
      <c r="L123" s="188"/>
      <c r="M123" s="189"/>
      <c r="N123" s="190"/>
      <c r="O123" s="190"/>
      <c r="P123" s="190"/>
      <c r="Q123" s="190"/>
      <c r="R123" s="190"/>
      <c r="S123" s="190"/>
      <c r="T123" s="191"/>
      <c r="AT123" s="192" t="s">
        <v>132</v>
      </c>
      <c r="AU123" s="192" t="s">
        <v>83</v>
      </c>
      <c r="AV123" s="13" t="s">
        <v>83</v>
      </c>
      <c r="AW123" s="13" t="s">
        <v>35</v>
      </c>
      <c r="AX123" s="13" t="s">
        <v>81</v>
      </c>
      <c r="AY123" s="192" t="s">
        <v>119</v>
      </c>
    </row>
    <row r="124" spans="1:65" s="2" customFormat="1" ht="16.5" customHeight="1">
      <c r="A124" s="33"/>
      <c r="B124" s="34"/>
      <c r="C124" s="213" t="s">
        <v>189</v>
      </c>
      <c r="D124" s="213" t="s">
        <v>168</v>
      </c>
      <c r="E124" s="214" t="s">
        <v>190</v>
      </c>
      <c r="F124" s="215" t="s">
        <v>191</v>
      </c>
      <c r="G124" s="216" t="s">
        <v>177</v>
      </c>
      <c r="H124" s="217">
        <v>20</v>
      </c>
      <c r="I124" s="218">
        <v>27.5</v>
      </c>
      <c r="J124" s="218">
        <f>ROUND(I124*H124,2)</f>
        <v>550</v>
      </c>
      <c r="K124" s="215" t="s">
        <v>19</v>
      </c>
      <c r="L124" s="219"/>
      <c r="M124" s="220" t="s">
        <v>19</v>
      </c>
      <c r="N124" s="221" t="s">
        <v>44</v>
      </c>
      <c r="O124" s="179">
        <v>0</v>
      </c>
      <c r="P124" s="179">
        <f>O124*H124</f>
        <v>0</v>
      </c>
      <c r="Q124" s="179">
        <v>5.0000000000000002E-5</v>
      </c>
      <c r="R124" s="179">
        <f>Q124*H124</f>
        <v>1E-3</v>
      </c>
      <c r="S124" s="179">
        <v>0</v>
      </c>
      <c r="T124" s="18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1" t="s">
        <v>171</v>
      </c>
      <c r="AT124" s="181" t="s">
        <v>168</v>
      </c>
      <c r="AU124" s="181" t="s">
        <v>83</v>
      </c>
      <c r="AY124" s="18" t="s">
        <v>119</v>
      </c>
      <c r="BE124" s="182">
        <f>IF(N124="základní",J124,0)</f>
        <v>550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8" t="s">
        <v>81</v>
      </c>
      <c r="BK124" s="182">
        <f>ROUND(I124*H124,2)</f>
        <v>550</v>
      </c>
      <c r="BL124" s="18" t="s">
        <v>160</v>
      </c>
      <c r="BM124" s="181" t="s">
        <v>192</v>
      </c>
    </row>
    <row r="125" spans="1:65" s="13" customFormat="1">
      <c r="B125" s="183"/>
      <c r="C125" s="184"/>
      <c r="D125" s="185" t="s">
        <v>132</v>
      </c>
      <c r="E125" s="193" t="s">
        <v>19</v>
      </c>
      <c r="F125" s="186" t="s">
        <v>188</v>
      </c>
      <c r="G125" s="184"/>
      <c r="H125" s="187">
        <v>20</v>
      </c>
      <c r="I125" s="184"/>
      <c r="J125" s="184"/>
      <c r="K125" s="184"/>
      <c r="L125" s="188"/>
      <c r="M125" s="189"/>
      <c r="N125" s="190"/>
      <c r="O125" s="190"/>
      <c r="P125" s="190"/>
      <c r="Q125" s="190"/>
      <c r="R125" s="190"/>
      <c r="S125" s="190"/>
      <c r="T125" s="191"/>
      <c r="AT125" s="192" t="s">
        <v>132</v>
      </c>
      <c r="AU125" s="192" t="s">
        <v>83</v>
      </c>
      <c r="AV125" s="13" t="s">
        <v>83</v>
      </c>
      <c r="AW125" s="13" t="s">
        <v>35</v>
      </c>
      <c r="AX125" s="13" t="s">
        <v>81</v>
      </c>
      <c r="AY125" s="192" t="s">
        <v>119</v>
      </c>
    </row>
    <row r="126" spans="1:65" s="2" customFormat="1" ht="24" customHeight="1">
      <c r="A126" s="33"/>
      <c r="B126" s="34"/>
      <c r="C126" s="213" t="s">
        <v>193</v>
      </c>
      <c r="D126" s="213" t="s">
        <v>168</v>
      </c>
      <c r="E126" s="214" t="s">
        <v>194</v>
      </c>
      <c r="F126" s="215" t="s">
        <v>195</v>
      </c>
      <c r="G126" s="216" t="s">
        <v>177</v>
      </c>
      <c r="H126" s="217">
        <v>4</v>
      </c>
      <c r="I126" s="218">
        <v>35.5</v>
      </c>
      <c r="J126" s="218">
        <f>ROUND(I126*H126,2)</f>
        <v>142</v>
      </c>
      <c r="K126" s="215" t="s">
        <v>19</v>
      </c>
      <c r="L126" s="219"/>
      <c r="M126" s="220" t="s">
        <v>19</v>
      </c>
      <c r="N126" s="221" t="s">
        <v>44</v>
      </c>
      <c r="O126" s="179">
        <v>0</v>
      </c>
      <c r="P126" s="179">
        <f>O126*H126</f>
        <v>0</v>
      </c>
      <c r="Q126" s="179">
        <v>6.9999999999999994E-5</v>
      </c>
      <c r="R126" s="179">
        <f>Q126*H126</f>
        <v>2.7999999999999998E-4</v>
      </c>
      <c r="S126" s="179">
        <v>0</v>
      </c>
      <c r="T126" s="18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1" t="s">
        <v>171</v>
      </c>
      <c r="AT126" s="181" t="s">
        <v>168</v>
      </c>
      <c r="AU126" s="181" t="s">
        <v>83</v>
      </c>
      <c r="AY126" s="18" t="s">
        <v>119</v>
      </c>
      <c r="BE126" s="182">
        <f>IF(N126="základní",J126,0)</f>
        <v>142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8" t="s">
        <v>81</v>
      </c>
      <c r="BK126" s="182">
        <f>ROUND(I126*H126,2)</f>
        <v>142</v>
      </c>
      <c r="BL126" s="18" t="s">
        <v>160</v>
      </c>
      <c r="BM126" s="181" t="s">
        <v>196</v>
      </c>
    </row>
    <row r="127" spans="1:65" s="13" customFormat="1">
      <c r="B127" s="183"/>
      <c r="C127" s="184"/>
      <c r="D127" s="185" t="s">
        <v>132</v>
      </c>
      <c r="E127" s="193" t="s">
        <v>19</v>
      </c>
      <c r="F127" s="186" t="s">
        <v>197</v>
      </c>
      <c r="G127" s="184"/>
      <c r="H127" s="187">
        <v>4</v>
      </c>
      <c r="I127" s="184"/>
      <c r="J127" s="184"/>
      <c r="K127" s="184"/>
      <c r="L127" s="188"/>
      <c r="M127" s="189"/>
      <c r="N127" s="190"/>
      <c r="O127" s="190"/>
      <c r="P127" s="190"/>
      <c r="Q127" s="190"/>
      <c r="R127" s="190"/>
      <c r="S127" s="190"/>
      <c r="T127" s="191"/>
      <c r="AT127" s="192" t="s">
        <v>132</v>
      </c>
      <c r="AU127" s="192" t="s">
        <v>83</v>
      </c>
      <c r="AV127" s="13" t="s">
        <v>83</v>
      </c>
      <c r="AW127" s="13" t="s">
        <v>35</v>
      </c>
      <c r="AX127" s="13" t="s">
        <v>81</v>
      </c>
      <c r="AY127" s="192" t="s">
        <v>119</v>
      </c>
    </row>
    <row r="128" spans="1:65" s="2" customFormat="1" ht="16.5" customHeight="1">
      <c r="A128" s="33"/>
      <c r="B128" s="34"/>
      <c r="C128" s="213" t="s">
        <v>198</v>
      </c>
      <c r="D128" s="213" t="s">
        <v>168</v>
      </c>
      <c r="E128" s="214" t="s">
        <v>199</v>
      </c>
      <c r="F128" s="215" t="s">
        <v>200</v>
      </c>
      <c r="G128" s="216" t="s">
        <v>177</v>
      </c>
      <c r="H128" s="217">
        <v>24</v>
      </c>
      <c r="I128" s="218">
        <v>65</v>
      </c>
      <c r="J128" s="218">
        <f>ROUND(I128*H128,2)</f>
        <v>1560</v>
      </c>
      <c r="K128" s="215" t="s">
        <v>19</v>
      </c>
      <c r="L128" s="219"/>
      <c r="M128" s="220" t="s">
        <v>19</v>
      </c>
      <c r="N128" s="221" t="s">
        <v>44</v>
      </c>
      <c r="O128" s="179">
        <v>0</v>
      </c>
      <c r="P128" s="179">
        <f>O128*H128</f>
        <v>0</v>
      </c>
      <c r="Q128" s="179">
        <v>2.5999999999999998E-4</v>
      </c>
      <c r="R128" s="179">
        <f>Q128*H128</f>
        <v>6.239999999999999E-3</v>
      </c>
      <c r="S128" s="179">
        <v>0</v>
      </c>
      <c r="T128" s="18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1" t="s">
        <v>171</v>
      </c>
      <c r="AT128" s="181" t="s">
        <v>168</v>
      </c>
      <c r="AU128" s="181" t="s">
        <v>83</v>
      </c>
      <c r="AY128" s="18" t="s">
        <v>119</v>
      </c>
      <c r="BE128" s="182">
        <f>IF(N128="základní",J128,0)</f>
        <v>1560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8" t="s">
        <v>81</v>
      </c>
      <c r="BK128" s="182">
        <f>ROUND(I128*H128,2)</f>
        <v>1560</v>
      </c>
      <c r="BL128" s="18" t="s">
        <v>160</v>
      </c>
      <c r="BM128" s="181" t="s">
        <v>201</v>
      </c>
    </row>
    <row r="129" spans="1:65" s="13" customFormat="1">
      <c r="B129" s="183"/>
      <c r="C129" s="184"/>
      <c r="D129" s="185" t="s">
        <v>132</v>
      </c>
      <c r="E129" s="193" t="s">
        <v>19</v>
      </c>
      <c r="F129" s="186" t="s">
        <v>202</v>
      </c>
      <c r="G129" s="184"/>
      <c r="H129" s="187">
        <v>24</v>
      </c>
      <c r="I129" s="184"/>
      <c r="J129" s="184"/>
      <c r="K129" s="184"/>
      <c r="L129" s="188"/>
      <c r="M129" s="189"/>
      <c r="N129" s="190"/>
      <c r="O129" s="190"/>
      <c r="P129" s="190"/>
      <c r="Q129" s="190"/>
      <c r="R129" s="190"/>
      <c r="S129" s="190"/>
      <c r="T129" s="191"/>
      <c r="AT129" s="192" t="s">
        <v>132</v>
      </c>
      <c r="AU129" s="192" t="s">
        <v>83</v>
      </c>
      <c r="AV129" s="13" t="s">
        <v>83</v>
      </c>
      <c r="AW129" s="13" t="s">
        <v>35</v>
      </c>
      <c r="AX129" s="13" t="s">
        <v>81</v>
      </c>
      <c r="AY129" s="192" t="s">
        <v>119</v>
      </c>
    </row>
    <row r="130" spans="1:65" s="2" customFormat="1" ht="24" customHeight="1">
      <c r="A130" s="33"/>
      <c r="B130" s="34"/>
      <c r="C130" s="171" t="s">
        <v>203</v>
      </c>
      <c r="D130" s="171" t="s">
        <v>122</v>
      </c>
      <c r="E130" s="172" t="s">
        <v>204</v>
      </c>
      <c r="F130" s="173" t="s">
        <v>205</v>
      </c>
      <c r="G130" s="174" t="s">
        <v>125</v>
      </c>
      <c r="H130" s="175">
        <v>7.0999999999999994E-2</v>
      </c>
      <c r="I130" s="176">
        <v>1100</v>
      </c>
      <c r="J130" s="176">
        <f>ROUND(I130*H130,2)</f>
        <v>78.099999999999994</v>
      </c>
      <c r="K130" s="173" t="s">
        <v>126</v>
      </c>
      <c r="L130" s="38"/>
      <c r="M130" s="177" t="s">
        <v>19</v>
      </c>
      <c r="N130" s="178" t="s">
        <v>44</v>
      </c>
      <c r="O130" s="179">
        <v>1.966</v>
      </c>
      <c r="P130" s="179">
        <f>O130*H130</f>
        <v>0.13958599999999999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1" t="s">
        <v>160</v>
      </c>
      <c r="AT130" s="181" t="s">
        <v>122</v>
      </c>
      <c r="AU130" s="181" t="s">
        <v>83</v>
      </c>
      <c r="AY130" s="18" t="s">
        <v>119</v>
      </c>
      <c r="BE130" s="182">
        <f>IF(N130="základní",J130,0)</f>
        <v>78.099999999999994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8" t="s">
        <v>81</v>
      </c>
      <c r="BK130" s="182">
        <f>ROUND(I130*H130,2)</f>
        <v>78.099999999999994</v>
      </c>
      <c r="BL130" s="18" t="s">
        <v>160</v>
      </c>
      <c r="BM130" s="181" t="s">
        <v>206</v>
      </c>
    </row>
    <row r="131" spans="1:65" s="2" customFormat="1" ht="24" customHeight="1">
      <c r="A131" s="33"/>
      <c r="B131" s="34"/>
      <c r="C131" s="171" t="s">
        <v>8</v>
      </c>
      <c r="D131" s="171" t="s">
        <v>122</v>
      </c>
      <c r="E131" s="172" t="s">
        <v>207</v>
      </c>
      <c r="F131" s="173" t="s">
        <v>208</v>
      </c>
      <c r="G131" s="174" t="s">
        <v>125</v>
      </c>
      <c r="H131" s="175">
        <v>7.0999999999999994E-2</v>
      </c>
      <c r="I131" s="176">
        <v>529</v>
      </c>
      <c r="J131" s="176">
        <f>ROUND(I131*H131,2)</f>
        <v>37.56</v>
      </c>
      <c r="K131" s="173" t="s">
        <v>126</v>
      </c>
      <c r="L131" s="38"/>
      <c r="M131" s="177" t="s">
        <v>19</v>
      </c>
      <c r="N131" s="178" t="s">
        <v>44</v>
      </c>
      <c r="O131" s="179">
        <v>1.45</v>
      </c>
      <c r="P131" s="179">
        <f>O131*H131</f>
        <v>0.10294999999999999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1" t="s">
        <v>160</v>
      </c>
      <c r="AT131" s="181" t="s">
        <v>122</v>
      </c>
      <c r="AU131" s="181" t="s">
        <v>83</v>
      </c>
      <c r="AY131" s="18" t="s">
        <v>119</v>
      </c>
      <c r="BE131" s="182">
        <f>IF(N131="základní",J131,0)</f>
        <v>37.56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8" t="s">
        <v>81</v>
      </c>
      <c r="BK131" s="182">
        <f>ROUND(I131*H131,2)</f>
        <v>37.56</v>
      </c>
      <c r="BL131" s="18" t="s">
        <v>160</v>
      </c>
      <c r="BM131" s="181" t="s">
        <v>209</v>
      </c>
    </row>
    <row r="132" spans="1:65" s="12" customFormat="1" ht="22.95" customHeight="1">
      <c r="B132" s="156"/>
      <c r="C132" s="157"/>
      <c r="D132" s="158" t="s">
        <v>72</v>
      </c>
      <c r="E132" s="169" t="s">
        <v>210</v>
      </c>
      <c r="F132" s="169" t="s">
        <v>211</v>
      </c>
      <c r="G132" s="157"/>
      <c r="H132" s="157"/>
      <c r="I132" s="157"/>
      <c r="J132" s="170">
        <f>BK132</f>
        <v>259765.28</v>
      </c>
      <c r="K132" s="157"/>
      <c r="L132" s="161"/>
      <c r="M132" s="162"/>
      <c r="N132" s="163"/>
      <c r="O132" s="163"/>
      <c r="P132" s="164">
        <f>SUM(P133:P195)</f>
        <v>179.84379499999994</v>
      </c>
      <c r="Q132" s="163"/>
      <c r="R132" s="164">
        <f>SUM(R133:R195)</f>
        <v>0.18697</v>
      </c>
      <c r="S132" s="163"/>
      <c r="T132" s="165">
        <f>SUM(T133:T195)</f>
        <v>0</v>
      </c>
      <c r="AR132" s="166" t="s">
        <v>83</v>
      </c>
      <c r="AT132" s="167" t="s">
        <v>72</v>
      </c>
      <c r="AU132" s="167" t="s">
        <v>81</v>
      </c>
      <c r="AY132" s="166" t="s">
        <v>119</v>
      </c>
      <c r="BK132" s="168">
        <f>SUM(BK133:BK195)</f>
        <v>259765.28</v>
      </c>
    </row>
    <row r="133" spans="1:65" s="2" customFormat="1" ht="16.5" customHeight="1">
      <c r="A133" s="33"/>
      <c r="B133" s="34"/>
      <c r="C133" s="171" t="s">
        <v>160</v>
      </c>
      <c r="D133" s="171" t="s">
        <v>122</v>
      </c>
      <c r="E133" s="172" t="s">
        <v>212</v>
      </c>
      <c r="F133" s="173" t="s">
        <v>213</v>
      </c>
      <c r="G133" s="174" t="s">
        <v>177</v>
      </c>
      <c r="H133" s="175">
        <v>5</v>
      </c>
      <c r="I133" s="176">
        <v>480</v>
      </c>
      <c r="J133" s="176">
        <f>ROUND(I133*H133,2)</f>
        <v>2400</v>
      </c>
      <c r="K133" s="173" t="s">
        <v>19</v>
      </c>
      <c r="L133" s="38"/>
      <c r="M133" s="177" t="s">
        <v>19</v>
      </c>
      <c r="N133" s="178" t="s">
        <v>44</v>
      </c>
      <c r="O133" s="179">
        <v>0.78</v>
      </c>
      <c r="P133" s="179">
        <f>O133*H133</f>
        <v>3.9000000000000004</v>
      </c>
      <c r="Q133" s="179">
        <v>5.9000000000000003E-4</v>
      </c>
      <c r="R133" s="179">
        <f>Q133*H133</f>
        <v>2.9500000000000004E-3</v>
      </c>
      <c r="S133" s="179">
        <v>0</v>
      </c>
      <c r="T133" s="18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1" t="s">
        <v>160</v>
      </c>
      <c r="AT133" s="181" t="s">
        <v>122</v>
      </c>
      <c r="AU133" s="181" t="s">
        <v>83</v>
      </c>
      <c r="AY133" s="18" t="s">
        <v>119</v>
      </c>
      <c r="BE133" s="182">
        <f>IF(N133="základní",J133,0)</f>
        <v>2400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8" t="s">
        <v>81</v>
      </c>
      <c r="BK133" s="182">
        <f>ROUND(I133*H133,2)</f>
        <v>2400</v>
      </c>
      <c r="BL133" s="18" t="s">
        <v>160</v>
      </c>
      <c r="BM133" s="181" t="s">
        <v>214</v>
      </c>
    </row>
    <row r="134" spans="1:65" s="14" customFormat="1">
      <c r="B134" s="194"/>
      <c r="C134" s="195"/>
      <c r="D134" s="185" t="s">
        <v>132</v>
      </c>
      <c r="E134" s="196" t="s">
        <v>19</v>
      </c>
      <c r="F134" s="197" t="s">
        <v>162</v>
      </c>
      <c r="G134" s="195"/>
      <c r="H134" s="196" t="s">
        <v>19</v>
      </c>
      <c r="I134" s="195"/>
      <c r="J134" s="195"/>
      <c r="K134" s="195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132</v>
      </c>
      <c r="AU134" s="202" t="s">
        <v>83</v>
      </c>
      <c r="AV134" s="14" t="s">
        <v>81</v>
      </c>
      <c r="AW134" s="14" t="s">
        <v>35</v>
      </c>
      <c r="AX134" s="14" t="s">
        <v>73</v>
      </c>
      <c r="AY134" s="202" t="s">
        <v>119</v>
      </c>
    </row>
    <row r="135" spans="1:65" s="14" customFormat="1">
      <c r="B135" s="194"/>
      <c r="C135" s="195"/>
      <c r="D135" s="185" t="s">
        <v>132</v>
      </c>
      <c r="E135" s="196" t="s">
        <v>19</v>
      </c>
      <c r="F135" s="197" t="s">
        <v>215</v>
      </c>
      <c r="G135" s="195"/>
      <c r="H135" s="196" t="s">
        <v>19</v>
      </c>
      <c r="I135" s="195"/>
      <c r="J135" s="195"/>
      <c r="K135" s="195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132</v>
      </c>
      <c r="AU135" s="202" t="s">
        <v>83</v>
      </c>
      <c r="AV135" s="14" t="s">
        <v>81</v>
      </c>
      <c r="AW135" s="14" t="s">
        <v>35</v>
      </c>
      <c r="AX135" s="14" t="s">
        <v>73</v>
      </c>
      <c r="AY135" s="202" t="s">
        <v>119</v>
      </c>
    </row>
    <row r="136" spans="1:65" s="14" customFormat="1" ht="20.399999999999999">
      <c r="B136" s="194"/>
      <c r="C136" s="195"/>
      <c r="D136" s="185" t="s">
        <v>132</v>
      </c>
      <c r="E136" s="196" t="s">
        <v>19</v>
      </c>
      <c r="F136" s="197" t="s">
        <v>216</v>
      </c>
      <c r="G136" s="195"/>
      <c r="H136" s="196" t="s">
        <v>19</v>
      </c>
      <c r="I136" s="195"/>
      <c r="J136" s="195"/>
      <c r="K136" s="195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132</v>
      </c>
      <c r="AU136" s="202" t="s">
        <v>83</v>
      </c>
      <c r="AV136" s="14" t="s">
        <v>81</v>
      </c>
      <c r="AW136" s="14" t="s">
        <v>35</v>
      </c>
      <c r="AX136" s="14" t="s">
        <v>73</v>
      </c>
      <c r="AY136" s="202" t="s">
        <v>119</v>
      </c>
    </row>
    <row r="137" spans="1:65" s="13" customFormat="1">
      <c r="B137" s="183"/>
      <c r="C137" s="184"/>
      <c r="D137" s="185" t="s">
        <v>132</v>
      </c>
      <c r="E137" s="193" t="s">
        <v>19</v>
      </c>
      <c r="F137" s="186" t="s">
        <v>217</v>
      </c>
      <c r="G137" s="184"/>
      <c r="H137" s="187">
        <v>5</v>
      </c>
      <c r="I137" s="184"/>
      <c r="J137" s="184"/>
      <c r="K137" s="184"/>
      <c r="L137" s="188"/>
      <c r="M137" s="189"/>
      <c r="N137" s="190"/>
      <c r="O137" s="190"/>
      <c r="P137" s="190"/>
      <c r="Q137" s="190"/>
      <c r="R137" s="190"/>
      <c r="S137" s="190"/>
      <c r="T137" s="191"/>
      <c r="AT137" s="192" t="s">
        <v>132</v>
      </c>
      <c r="AU137" s="192" t="s">
        <v>83</v>
      </c>
      <c r="AV137" s="13" t="s">
        <v>83</v>
      </c>
      <c r="AW137" s="13" t="s">
        <v>35</v>
      </c>
      <c r="AX137" s="13" t="s">
        <v>81</v>
      </c>
      <c r="AY137" s="192" t="s">
        <v>119</v>
      </c>
    </row>
    <row r="138" spans="1:65" s="2" customFormat="1" ht="24" customHeight="1">
      <c r="A138" s="33"/>
      <c r="B138" s="34"/>
      <c r="C138" s="171" t="s">
        <v>218</v>
      </c>
      <c r="D138" s="171" t="s">
        <v>122</v>
      </c>
      <c r="E138" s="172" t="s">
        <v>219</v>
      </c>
      <c r="F138" s="173" t="s">
        <v>220</v>
      </c>
      <c r="G138" s="174" t="s">
        <v>177</v>
      </c>
      <c r="H138" s="175">
        <v>5</v>
      </c>
      <c r="I138" s="176">
        <v>570</v>
      </c>
      <c r="J138" s="176">
        <f>ROUND(I138*H138,2)</f>
        <v>2850</v>
      </c>
      <c r="K138" s="173" t="s">
        <v>19</v>
      </c>
      <c r="L138" s="38"/>
      <c r="M138" s="177" t="s">
        <v>19</v>
      </c>
      <c r="N138" s="178" t="s">
        <v>44</v>
      </c>
      <c r="O138" s="179">
        <v>0.82699999999999996</v>
      </c>
      <c r="P138" s="179">
        <f>O138*H138</f>
        <v>4.1349999999999998</v>
      </c>
      <c r="Q138" s="179">
        <v>1.2099999999999999E-3</v>
      </c>
      <c r="R138" s="179">
        <f>Q138*H138</f>
        <v>6.0499999999999998E-3</v>
      </c>
      <c r="S138" s="179">
        <v>0</v>
      </c>
      <c r="T138" s="18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1" t="s">
        <v>160</v>
      </c>
      <c r="AT138" s="181" t="s">
        <v>122</v>
      </c>
      <c r="AU138" s="181" t="s">
        <v>83</v>
      </c>
      <c r="AY138" s="18" t="s">
        <v>119</v>
      </c>
      <c r="BE138" s="182">
        <f>IF(N138="základní",J138,0)</f>
        <v>2850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8" t="s">
        <v>81</v>
      </c>
      <c r="BK138" s="182">
        <f>ROUND(I138*H138,2)</f>
        <v>2850</v>
      </c>
      <c r="BL138" s="18" t="s">
        <v>160</v>
      </c>
      <c r="BM138" s="181" t="s">
        <v>221</v>
      </c>
    </row>
    <row r="139" spans="1:65" s="14" customFormat="1">
      <c r="B139" s="194"/>
      <c r="C139" s="195"/>
      <c r="D139" s="185" t="s">
        <v>132</v>
      </c>
      <c r="E139" s="196" t="s">
        <v>19</v>
      </c>
      <c r="F139" s="197" t="s">
        <v>162</v>
      </c>
      <c r="G139" s="195"/>
      <c r="H139" s="196" t="s">
        <v>19</v>
      </c>
      <c r="I139" s="195"/>
      <c r="J139" s="195"/>
      <c r="K139" s="195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132</v>
      </c>
      <c r="AU139" s="202" t="s">
        <v>83</v>
      </c>
      <c r="AV139" s="14" t="s">
        <v>81</v>
      </c>
      <c r="AW139" s="14" t="s">
        <v>35</v>
      </c>
      <c r="AX139" s="14" t="s">
        <v>73</v>
      </c>
      <c r="AY139" s="202" t="s">
        <v>119</v>
      </c>
    </row>
    <row r="140" spans="1:65" s="14" customFormat="1">
      <c r="B140" s="194"/>
      <c r="C140" s="195"/>
      <c r="D140" s="185" t="s">
        <v>132</v>
      </c>
      <c r="E140" s="196" t="s">
        <v>19</v>
      </c>
      <c r="F140" s="197" t="s">
        <v>215</v>
      </c>
      <c r="G140" s="195"/>
      <c r="H140" s="196" t="s">
        <v>19</v>
      </c>
      <c r="I140" s="195"/>
      <c r="J140" s="195"/>
      <c r="K140" s="195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132</v>
      </c>
      <c r="AU140" s="202" t="s">
        <v>83</v>
      </c>
      <c r="AV140" s="14" t="s">
        <v>81</v>
      </c>
      <c r="AW140" s="14" t="s">
        <v>35</v>
      </c>
      <c r="AX140" s="14" t="s">
        <v>73</v>
      </c>
      <c r="AY140" s="202" t="s">
        <v>119</v>
      </c>
    </row>
    <row r="141" spans="1:65" s="14" customFormat="1" ht="20.399999999999999">
      <c r="B141" s="194"/>
      <c r="C141" s="195"/>
      <c r="D141" s="185" t="s">
        <v>132</v>
      </c>
      <c r="E141" s="196" t="s">
        <v>19</v>
      </c>
      <c r="F141" s="197" t="s">
        <v>216</v>
      </c>
      <c r="G141" s="195"/>
      <c r="H141" s="196" t="s">
        <v>19</v>
      </c>
      <c r="I141" s="195"/>
      <c r="J141" s="195"/>
      <c r="K141" s="195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132</v>
      </c>
      <c r="AU141" s="202" t="s">
        <v>83</v>
      </c>
      <c r="AV141" s="14" t="s">
        <v>81</v>
      </c>
      <c r="AW141" s="14" t="s">
        <v>35</v>
      </c>
      <c r="AX141" s="14" t="s">
        <v>73</v>
      </c>
      <c r="AY141" s="202" t="s">
        <v>119</v>
      </c>
    </row>
    <row r="142" spans="1:65" s="13" customFormat="1">
      <c r="B142" s="183"/>
      <c r="C142" s="184"/>
      <c r="D142" s="185" t="s">
        <v>132</v>
      </c>
      <c r="E142" s="193" t="s">
        <v>19</v>
      </c>
      <c r="F142" s="186" t="s">
        <v>217</v>
      </c>
      <c r="G142" s="184"/>
      <c r="H142" s="187">
        <v>5</v>
      </c>
      <c r="I142" s="184"/>
      <c r="J142" s="184"/>
      <c r="K142" s="184"/>
      <c r="L142" s="188"/>
      <c r="M142" s="189"/>
      <c r="N142" s="190"/>
      <c r="O142" s="190"/>
      <c r="P142" s="190"/>
      <c r="Q142" s="190"/>
      <c r="R142" s="190"/>
      <c r="S142" s="190"/>
      <c r="T142" s="191"/>
      <c r="AT142" s="192" t="s">
        <v>132</v>
      </c>
      <c r="AU142" s="192" t="s">
        <v>83</v>
      </c>
      <c r="AV142" s="13" t="s">
        <v>83</v>
      </c>
      <c r="AW142" s="13" t="s">
        <v>35</v>
      </c>
      <c r="AX142" s="13" t="s">
        <v>81</v>
      </c>
      <c r="AY142" s="192" t="s">
        <v>119</v>
      </c>
    </row>
    <row r="143" spans="1:65" s="2" customFormat="1" ht="16.5" customHeight="1">
      <c r="A143" s="33"/>
      <c r="B143" s="34"/>
      <c r="C143" s="171" t="s">
        <v>222</v>
      </c>
      <c r="D143" s="171" t="s">
        <v>122</v>
      </c>
      <c r="E143" s="172" t="s">
        <v>223</v>
      </c>
      <c r="F143" s="173" t="s">
        <v>224</v>
      </c>
      <c r="G143" s="174" t="s">
        <v>177</v>
      </c>
      <c r="H143" s="175">
        <v>84</v>
      </c>
      <c r="I143" s="176">
        <v>820</v>
      </c>
      <c r="J143" s="176">
        <f>ROUND(I143*H143,2)</f>
        <v>68880</v>
      </c>
      <c r="K143" s="173" t="s">
        <v>19</v>
      </c>
      <c r="L143" s="38"/>
      <c r="M143" s="177" t="s">
        <v>19</v>
      </c>
      <c r="N143" s="178" t="s">
        <v>44</v>
      </c>
      <c r="O143" s="179">
        <v>0.83099999999999996</v>
      </c>
      <c r="P143" s="179">
        <f>O143*H143</f>
        <v>69.804000000000002</v>
      </c>
      <c r="Q143" s="179">
        <v>8.9999999999999998E-4</v>
      </c>
      <c r="R143" s="179">
        <f>Q143*H143</f>
        <v>7.5600000000000001E-2</v>
      </c>
      <c r="S143" s="179">
        <v>0</v>
      </c>
      <c r="T143" s="18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1" t="s">
        <v>160</v>
      </c>
      <c r="AT143" s="181" t="s">
        <v>122</v>
      </c>
      <c r="AU143" s="181" t="s">
        <v>83</v>
      </c>
      <c r="AY143" s="18" t="s">
        <v>119</v>
      </c>
      <c r="BE143" s="182">
        <f>IF(N143="základní",J143,0)</f>
        <v>68880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8" t="s">
        <v>81</v>
      </c>
      <c r="BK143" s="182">
        <f>ROUND(I143*H143,2)</f>
        <v>68880</v>
      </c>
      <c r="BL143" s="18" t="s">
        <v>160</v>
      </c>
      <c r="BM143" s="181" t="s">
        <v>225</v>
      </c>
    </row>
    <row r="144" spans="1:65" s="14" customFormat="1">
      <c r="B144" s="194"/>
      <c r="C144" s="195"/>
      <c r="D144" s="185" t="s">
        <v>132</v>
      </c>
      <c r="E144" s="196" t="s">
        <v>19</v>
      </c>
      <c r="F144" s="197" t="s">
        <v>162</v>
      </c>
      <c r="G144" s="195"/>
      <c r="H144" s="196" t="s">
        <v>19</v>
      </c>
      <c r="I144" s="195"/>
      <c r="J144" s="195"/>
      <c r="K144" s="195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132</v>
      </c>
      <c r="AU144" s="202" t="s">
        <v>83</v>
      </c>
      <c r="AV144" s="14" t="s">
        <v>81</v>
      </c>
      <c r="AW144" s="14" t="s">
        <v>35</v>
      </c>
      <c r="AX144" s="14" t="s">
        <v>73</v>
      </c>
      <c r="AY144" s="202" t="s">
        <v>119</v>
      </c>
    </row>
    <row r="145" spans="1:65" s="14" customFormat="1">
      <c r="B145" s="194"/>
      <c r="C145" s="195"/>
      <c r="D145" s="185" t="s">
        <v>132</v>
      </c>
      <c r="E145" s="196" t="s">
        <v>19</v>
      </c>
      <c r="F145" s="197" t="s">
        <v>215</v>
      </c>
      <c r="G145" s="195"/>
      <c r="H145" s="196" t="s">
        <v>19</v>
      </c>
      <c r="I145" s="195"/>
      <c r="J145" s="195"/>
      <c r="K145" s="195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132</v>
      </c>
      <c r="AU145" s="202" t="s">
        <v>83</v>
      </c>
      <c r="AV145" s="14" t="s">
        <v>81</v>
      </c>
      <c r="AW145" s="14" t="s">
        <v>35</v>
      </c>
      <c r="AX145" s="14" t="s">
        <v>73</v>
      </c>
      <c r="AY145" s="202" t="s">
        <v>119</v>
      </c>
    </row>
    <row r="146" spans="1:65" s="14" customFormat="1" ht="20.399999999999999">
      <c r="B146" s="194"/>
      <c r="C146" s="195"/>
      <c r="D146" s="185" t="s">
        <v>132</v>
      </c>
      <c r="E146" s="196" t="s">
        <v>19</v>
      </c>
      <c r="F146" s="197" t="s">
        <v>216</v>
      </c>
      <c r="G146" s="195"/>
      <c r="H146" s="196" t="s">
        <v>19</v>
      </c>
      <c r="I146" s="195"/>
      <c r="J146" s="195"/>
      <c r="K146" s="195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132</v>
      </c>
      <c r="AU146" s="202" t="s">
        <v>83</v>
      </c>
      <c r="AV146" s="14" t="s">
        <v>81</v>
      </c>
      <c r="AW146" s="14" t="s">
        <v>35</v>
      </c>
      <c r="AX146" s="14" t="s">
        <v>73</v>
      </c>
      <c r="AY146" s="202" t="s">
        <v>119</v>
      </c>
    </row>
    <row r="147" spans="1:65" s="13" customFormat="1">
      <c r="B147" s="183"/>
      <c r="C147" s="184"/>
      <c r="D147" s="185" t="s">
        <v>132</v>
      </c>
      <c r="E147" s="193" t="s">
        <v>19</v>
      </c>
      <c r="F147" s="186" t="s">
        <v>226</v>
      </c>
      <c r="G147" s="184"/>
      <c r="H147" s="187">
        <v>84</v>
      </c>
      <c r="I147" s="184"/>
      <c r="J147" s="184"/>
      <c r="K147" s="184"/>
      <c r="L147" s="188"/>
      <c r="M147" s="189"/>
      <c r="N147" s="190"/>
      <c r="O147" s="190"/>
      <c r="P147" s="190"/>
      <c r="Q147" s="190"/>
      <c r="R147" s="190"/>
      <c r="S147" s="190"/>
      <c r="T147" s="191"/>
      <c r="AT147" s="192" t="s">
        <v>132</v>
      </c>
      <c r="AU147" s="192" t="s">
        <v>83</v>
      </c>
      <c r="AV147" s="13" t="s">
        <v>83</v>
      </c>
      <c r="AW147" s="13" t="s">
        <v>35</v>
      </c>
      <c r="AX147" s="13" t="s">
        <v>81</v>
      </c>
      <c r="AY147" s="192" t="s">
        <v>119</v>
      </c>
    </row>
    <row r="148" spans="1:65" s="2" customFormat="1" ht="16.5" customHeight="1">
      <c r="A148" s="33"/>
      <c r="B148" s="34"/>
      <c r="C148" s="171" t="s">
        <v>227</v>
      </c>
      <c r="D148" s="171" t="s">
        <v>122</v>
      </c>
      <c r="E148" s="172" t="s">
        <v>228</v>
      </c>
      <c r="F148" s="173" t="s">
        <v>229</v>
      </c>
      <c r="G148" s="174" t="s">
        <v>177</v>
      </c>
      <c r="H148" s="175">
        <v>34</v>
      </c>
      <c r="I148" s="176">
        <v>980</v>
      </c>
      <c r="J148" s="176">
        <f>ROUND(I148*H148,2)</f>
        <v>33320</v>
      </c>
      <c r="K148" s="173" t="s">
        <v>19</v>
      </c>
      <c r="L148" s="38"/>
      <c r="M148" s="177" t="s">
        <v>19</v>
      </c>
      <c r="N148" s="178" t="s">
        <v>44</v>
      </c>
      <c r="O148" s="179">
        <v>0.83099999999999996</v>
      </c>
      <c r="P148" s="179">
        <f>O148*H148</f>
        <v>28.253999999999998</v>
      </c>
      <c r="Q148" s="179">
        <v>8.9999999999999998E-4</v>
      </c>
      <c r="R148" s="179">
        <f>Q148*H148</f>
        <v>3.0599999999999999E-2</v>
      </c>
      <c r="S148" s="179">
        <v>0</v>
      </c>
      <c r="T148" s="18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1" t="s">
        <v>160</v>
      </c>
      <c r="AT148" s="181" t="s">
        <v>122</v>
      </c>
      <c r="AU148" s="181" t="s">
        <v>83</v>
      </c>
      <c r="AY148" s="18" t="s">
        <v>119</v>
      </c>
      <c r="BE148" s="182">
        <f>IF(N148="základní",J148,0)</f>
        <v>33320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8" t="s">
        <v>81</v>
      </c>
      <c r="BK148" s="182">
        <f>ROUND(I148*H148,2)</f>
        <v>33320</v>
      </c>
      <c r="BL148" s="18" t="s">
        <v>160</v>
      </c>
      <c r="BM148" s="181" t="s">
        <v>230</v>
      </c>
    </row>
    <row r="149" spans="1:65" s="14" customFormat="1">
      <c r="B149" s="194"/>
      <c r="C149" s="195"/>
      <c r="D149" s="185" t="s">
        <v>132</v>
      </c>
      <c r="E149" s="196" t="s">
        <v>19</v>
      </c>
      <c r="F149" s="197" t="s">
        <v>162</v>
      </c>
      <c r="G149" s="195"/>
      <c r="H149" s="196" t="s">
        <v>19</v>
      </c>
      <c r="I149" s="195"/>
      <c r="J149" s="195"/>
      <c r="K149" s="195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132</v>
      </c>
      <c r="AU149" s="202" t="s">
        <v>83</v>
      </c>
      <c r="AV149" s="14" t="s">
        <v>81</v>
      </c>
      <c r="AW149" s="14" t="s">
        <v>35</v>
      </c>
      <c r="AX149" s="14" t="s">
        <v>73</v>
      </c>
      <c r="AY149" s="202" t="s">
        <v>119</v>
      </c>
    </row>
    <row r="150" spans="1:65" s="14" customFormat="1">
      <c r="B150" s="194"/>
      <c r="C150" s="195"/>
      <c r="D150" s="185" t="s">
        <v>132</v>
      </c>
      <c r="E150" s="196" t="s">
        <v>19</v>
      </c>
      <c r="F150" s="197" t="s">
        <v>215</v>
      </c>
      <c r="G150" s="195"/>
      <c r="H150" s="196" t="s">
        <v>19</v>
      </c>
      <c r="I150" s="195"/>
      <c r="J150" s="195"/>
      <c r="K150" s="195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132</v>
      </c>
      <c r="AU150" s="202" t="s">
        <v>83</v>
      </c>
      <c r="AV150" s="14" t="s">
        <v>81</v>
      </c>
      <c r="AW150" s="14" t="s">
        <v>35</v>
      </c>
      <c r="AX150" s="14" t="s">
        <v>73</v>
      </c>
      <c r="AY150" s="202" t="s">
        <v>119</v>
      </c>
    </row>
    <row r="151" spans="1:65" s="14" customFormat="1" ht="20.399999999999999">
      <c r="B151" s="194"/>
      <c r="C151" s="195"/>
      <c r="D151" s="185" t="s">
        <v>132</v>
      </c>
      <c r="E151" s="196" t="s">
        <v>19</v>
      </c>
      <c r="F151" s="197" t="s">
        <v>216</v>
      </c>
      <c r="G151" s="195"/>
      <c r="H151" s="196" t="s">
        <v>19</v>
      </c>
      <c r="I151" s="195"/>
      <c r="J151" s="195"/>
      <c r="K151" s="195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132</v>
      </c>
      <c r="AU151" s="202" t="s">
        <v>83</v>
      </c>
      <c r="AV151" s="14" t="s">
        <v>81</v>
      </c>
      <c r="AW151" s="14" t="s">
        <v>35</v>
      </c>
      <c r="AX151" s="14" t="s">
        <v>73</v>
      </c>
      <c r="AY151" s="202" t="s">
        <v>119</v>
      </c>
    </row>
    <row r="152" spans="1:65" s="13" customFormat="1">
      <c r="B152" s="183"/>
      <c r="C152" s="184"/>
      <c r="D152" s="185" t="s">
        <v>132</v>
      </c>
      <c r="E152" s="193" t="s">
        <v>19</v>
      </c>
      <c r="F152" s="186" t="s">
        <v>231</v>
      </c>
      <c r="G152" s="184"/>
      <c r="H152" s="187">
        <v>34</v>
      </c>
      <c r="I152" s="184"/>
      <c r="J152" s="184"/>
      <c r="K152" s="184"/>
      <c r="L152" s="188"/>
      <c r="M152" s="189"/>
      <c r="N152" s="190"/>
      <c r="O152" s="190"/>
      <c r="P152" s="190"/>
      <c r="Q152" s="190"/>
      <c r="R152" s="190"/>
      <c r="S152" s="190"/>
      <c r="T152" s="191"/>
      <c r="AT152" s="192" t="s">
        <v>132</v>
      </c>
      <c r="AU152" s="192" t="s">
        <v>83</v>
      </c>
      <c r="AV152" s="13" t="s">
        <v>83</v>
      </c>
      <c r="AW152" s="13" t="s">
        <v>35</v>
      </c>
      <c r="AX152" s="13" t="s">
        <v>81</v>
      </c>
      <c r="AY152" s="192" t="s">
        <v>119</v>
      </c>
    </row>
    <row r="153" spans="1:65" s="2" customFormat="1" ht="16.5" customHeight="1">
      <c r="A153" s="33"/>
      <c r="B153" s="34"/>
      <c r="C153" s="171" t="s">
        <v>232</v>
      </c>
      <c r="D153" s="171" t="s">
        <v>122</v>
      </c>
      <c r="E153" s="172" t="s">
        <v>233</v>
      </c>
      <c r="F153" s="173" t="s">
        <v>234</v>
      </c>
      <c r="G153" s="174" t="s">
        <v>177</v>
      </c>
      <c r="H153" s="175">
        <v>20</v>
      </c>
      <c r="I153" s="176">
        <v>345</v>
      </c>
      <c r="J153" s="176">
        <f>ROUND(I153*H153,2)</f>
        <v>6900</v>
      </c>
      <c r="K153" s="173" t="s">
        <v>126</v>
      </c>
      <c r="L153" s="38"/>
      <c r="M153" s="177" t="s">
        <v>19</v>
      </c>
      <c r="N153" s="178" t="s">
        <v>44</v>
      </c>
      <c r="O153" s="179">
        <v>0.65900000000000003</v>
      </c>
      <c r="P153" s="179">
        <f>O153*H153</f>
        <v>13.18</v>
      </c>
      <c r="Q153" s="179">
        <v>2.9E-4</v>
      </c>
      <c r="R153" s="179">
        <f>Q153*H153</f>
        <v>5.7999999999999996E-3</v>
      </c>
      <c r="S153" s="179">
        <v>0</v>
      </c>
      <c r="T153" s="18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1" t="s">
        <v>160</v>
      </c>
      <c r="AT153" s="181" t="s">
        <v>122</v>
      </c>
      <c r="AU153" s="181" t="s">
        <v>83</v>
      </c>
      <c r="AY153" s="18" t="s">
        <v>119</v>
      </c>
      <c r="BE153" s="182">
        <f>IF(N153="základní",J153,0)</f>
        <v>6900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8" t="s">
        <v>81</v>
      </c>
      <c r="BK153" s="182">
        <f>ROUND(I153*H153,2)</f>
        <v>6900</v>
      </c>
      <c r="BL153" s="18" t="s">
        <v>160</v>
      </c>
      <c r="BM153" s="181" t="s">
        <v>235</v>
      </c>
    </row>
    <row r="154" spans="1:65" s="14" customFormat="1">
      <c r="B154" s="194"/>
      <c r="C154" s="195"/>
      <c r="D154" s="185" t="s">
        <v>132</v>
      </c>
      <c r="E154" s="196" t="s">
        <v>19</v>
      </c>
      <c r="F154" s="197" t="s">
        <v>162</v>
      </c>
      <c r="G154" s="195"/>
      <c r="H154" s="196" t="s">
        <v>19</v>
      </c>
      <c r="I154" s="195"/>
      <c r="J154" s="195"/>
      <c r="K154" s="195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132</v>
      </c>
      <c r="AU154" s="202" t="s">
        <v>83</v>
      </c>
      <c r="AV154" s="14" t="s">
        <v>81</v>
      </c>
      <c r="AW154" s="14" t="s">
        <v>35</v>
      </c>
      <c r="AX154" s="14" t="s">
        <v>73</v>
      </c>
      <c r="AY154" s="202" t="s">
        <v>119</v>
      </c>
    </row>
    <row r="155" spans="1:65" s="14" customFormat="1">
      <c r="B155" s="194"/>
      <c r="C155" s="195"/>
      <c r="D155" s="185" t="s">
        <v>132</v>
      </c>
      <c r="E155" s="196" t="s">
        <v>19</v>
      </c>
      <c r="F155" s="197" t="s">
        <v>215</v>
      </c>
      <c r="G155" s="195"/>
      <c r="H155" s="196" t="s">
        <v>19</v>
      </c>
      <c r="I155" s="195"/>
      <c r="J155" s="195"/>
      <c r="K155" s="195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132</v>
      </c>
      <c r="AU155" s="202" t="s">
        <v>83</v>
      </c>
      <c r="AV155" s="14" t="s">
        <v>81</v>
      </c>
      <c r="AW155" s="14" t="s">
        <v>35</v>
      </c>
      <c r="AX155" s="14" t="s">
        <v>73</v>
      </c>
      <c r="AY155" s="202" t="s">
        <v>119</v>
      </c>
    </row>
    <row r="156" spans="1:65" s="14" customFormat="1">
      <c r="B156" s="194"/>
      <c r="C156" s="195"/>
      <c r="D156" s="185" t="s">
        <v>132</v>
      </c>
      <c r="E156" s="196" t="s">
        <v>19</v>
      </c>
      <c r="F156" s="197" t="s">
        <v>236</v>
      </c>
      <c r="G156" s="195"/>
      <c r="H156" s="196" t="s">
        <v>19</v>
      </c>
      <c r="I156" s="195"/>
      <c r="J156" s="195"/>
      <c r="K156" s="195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132</v>
      </c>
      <c r="AU156" s="202" t="s">
        <v>83</v>
      </c>
      <c r="AV156" s="14" t="s">
        <v>81</v>
      </c>
      <c r="AW156" s="14" t="s">
        <v>35</v>
      </c>
      <c r="AX156" s="14" t="s">
        <v>73</v>
      </c>
      <c r="AY156" s="202" t="s">
        <v>119</v>
      </c>
    </row>
    <row r="157" spans="1:65" s="13" customFormat="1">
      <c r="B157" s="183"/>
      <c r="C157" s="184"/>
      <c r="D157" s="185" t="s">
        <v>132</v>
      </c>
      <c r="E157" s="193" t="s">
        <v>19</v>
      </c>
      <c r="F157" s="186" t="s">
        <v>237</v>
      </c>
      <c r="G157" s="184"/>
      <c r="H157" s="187">
        <v>20</v>
      </c>
      <c r="I157" s="184"/>
      <c r="J157" s="184"/>
      <c r="K157" s="184"/>
      <c r="L157" s="188"/>
      <c r="M157" s="189"/>
      <c r="N157" s="190"/>
      <c r="O157" s="190"/>
      <c r="P157" s="190"/>
      <c r="Q157" s="190"/>
      <c r="R157" s="190"/>
      <c r="S157" s="190"/>
      <c r="T157" s="191"/>
      <c r="AT157" s="192" t="s">
        <v>132</v>
      </c>
      <c r="AU157" s="192" t="s">
        <v>83</v>
      </c>
      <c r="AV157" s="13" t="s">
        <v>83</v>
      </c>
      <c r="AW157" s="13" t="s">
        <v>35</v>
      </c>
      <c r="AX157" s="13" t="s">
        <v>81</v>
      </c>
      <c r="AY157" s="192" t="s">
        <v>119</v>
      </c>
    </row>
    <row r="158" spans="1:65" s="2" customFormat="1" ht="16.5" customHeight="1">
      <c r="A158" s="33"/>
      <c r="B158" s="34"/>
      <c r="C158" s="171" t="s">
        <v>7</v>
      </c>
      <c r="D158" s="171" t="s">
        <v>122</v>
      </c>
      <c r="E158" s="172" t="s">
        <v>238</v>
      </c>
      <c r="F158" s="173" t="s">
        <v>239</v>
      </c>
      <c r="G158" s="174" t="s">
        <v>177</v>
      </c>
      <c r="H158" s="175">
        <v>20</v>
      </c>
      <c r="I158" s="176">
        <v>382</v>
      </c>
      <c r="J158" s="176">
        <f>ROUND(I158*H158,2)</f>
        <v>7640</v>
      </c>
      <c r="K158" s="173" t="s">
        <v>126</v>
      </c>
      <c r="L158" s="38"/>
      <c r="M158" s="177" t="s">
        <v>19</v>
      </c>
      <c r="N158" s="178" t="s">
        <v>44</v>
      </c>
      <c r="O158" s="179">
        <v>0.72799999999999998</v>
      </c>
      <c r="P158" s="179">
        <f>O158*H158</f>
        <v>14.559999999999999</v>
      </c>
      <c r="Q158" s="179">
        <v>3.5E-4</v>
      </c>
      <c r="R158" s="179">
        <f>Q158*H158</f>
        <v>7.0000000000000001E-3</v>
      </c>
      <c r="S158" s="179">
        <v>0</v>
      </c>
      <c r="T158" s="18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1" t="s">
        <v>160</v>
      </c>
      <c r="AT158" s="181" t="s">
        <v>122</v>
      </c>
      <c r="AU158" s="181" t="s">
        <v>83</v>
      </c>
      <c r="AY158" s="18" t="s">
        <v>119</v>
      </c>
      <c r="BE158" s="182">
        <f>IF(N158="základní",J158,0)</f>
        <v>7640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8" t="s">
        <v>81</v>
      </c>
      <c r="BK158" s="182">
        <f>ROUND(I158*H158,2)</f>
        <v>7640</v>
      </c>
      <c r="BL158" s="18" t="s">
        <v>160</v>
      </c>
      <c r="BM158" s="181" t="s">
        <v>240</v>
      </c>
    </row>
    <row r="159" spans="1:65" s="14" customFormat="1">
      <c r="B159" s="194"/>
      <c r="C159" s="195"/>
      <c r="D159" s="185" t="s">
        <v>132</v>
      </c>
      <c r="E159" s="196" t="s">
        <v>19</v>
      </c>
      <c r="F159" s="197" t="s">
        <v>162</v>
      </c>
      <c r="G159" s="195"/>
      <c r="H159" s="196" t="s">
        <v>19</v>
      </c>
      <c r="I159" s="195"/>
      <c r="J159" s="195"/>
      <c r="K159" s="195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132</v>
      </c>
      <c r="AU159" s="202" t="s">
        <v>83</v>
      </c>
      <c r="AV159" s="14" t="s">
        <v>81</v>
      </c>
      <c r="AW159" s="14" t="s">
        <v>35</v>
      </c>
      <c r="AX159" s="14" t="s">
        <v>73</v>
      </c>
      <c r="AY159" s="202" t="s">
        <v>119</v>
      </c>
    </row>
    <row r="160" spans="1:65" s="14" customFormat="1">
      <c r="B160" s="194"/>
      <c r="C160" s="195"/>
      <c r="D160" s="185" t="s">
        <v>132</v>
      </c>
      <c r="E160" s="196" t="s">
        <v>19</v>
      </c>
      <c r="F160" s="197" t="s">
        <v>215</v>
      </c>
      <c r="G160" s="195"/>
      <c r="H160" s="196" t="s">
        <v>19</v>
      </c>
      <c r="I160" s="195"/>
      <c r="J160" s="195"/>
      <c r="K160" s="195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132</v>
      </c>
      <c r="AU160" s="202" t="s">
        <v>83</v>
      </c>
      <c r="AV160" s="14" t="s">
        <v>81</v>
      </c>
      <c r="AW160" s="14" t="s">
        <v>35</v>
      </c>
      <c r="AX160" s="14" t="s">
        <v>73</v>
      </c>
      <c r="AY160" s="202" t="s">
        <v>119</v>
      </c>
    </row>
    <row r="161" spans="1:65" s="14" customFormat="1">
      <c r="B161" s="194"/>
      <c r="C161" s="195"/>
      <c r="D161" s="185" t="s">
        <v>132</v>
      </c>
      <c r="E161" s="196" t="s">
        <v>19</v>
      </c>
      <c r="F161" s="197" t="s">
        <v>236</v>
      </c>
      <c r="G161" s="195"/>
      <c r="H161" s="196" t="s">
        <v>19</v>
      </c>
      <c r="I161" s="195"/>
      <c r="J161" s="195"/>
      <c r="K161" s="195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132</v>
      </c>
      <c r="AU161" s="202" t="s">
        <v>83</v>
      </c>
      <c r="AV161" s="14" t="s">
        <v>81</v>
      </c>
      <c r="AW161" s="14" t="s">
        <v>35</v>
      </c>
      <c r="AX161" s="14" t="s">
        <v>73</v>
      </c>
      <c r="AY161" s="202" t="s">
        <v>119</v>
      </c>
    </row>
    <row r="162" spans="1:65" s="13" customFormat="1">
      <c r="B162" s="183"/>
      <c r="C162" s="184"/>
      <c r="D162" s="185" t="s">
        <v>132</v>
      </c>
      <c r="E162" s="193" t="s">
        <v>19</v>
      </c>
      <c r="F162" s="186" t="s">
        <v>241</v>
      </c>
      <c r="G162" s="184"/>
      <c r="H162" s="187">
        <v>20</v>
      </c>
      <c r="I162" s="184"/>
      <c r="J162" s="184"/>
      <c r="K162" s="184"/>
      <c r="L162" s="188"/>
      <c r="M162" s="189"/>
      <c r="N162" s="190"/>
      <c r="O162" s="190"/>
      <c r="P162" s="190"/>
      <c r="Q162" s="190"/>
      <c r="R162" s="190"/>
      <c r="S162" s="190"/>
      <c r="T162" s="191"/>
      <c r="AT162" s="192" t="s">
        <v>132</v>
      </c>
      <c r="AU162" s="192" t="s">
        <v>83</v>
      </c>
      <c r="AV162" s="13" t="s">
        <v>83</v>
      </c>
      <c r="AW162" s="13" t="s">
        <v>35</v>
      </c>
      <c r="AX162" s="13" t="s">
        <v>81</v>
      </c>
      <c r="AY162" s="192" t="s">
        <v>119</v>
      </c>
    </row>
    <row r="163" spans="1:65" s="2" customFormat="1" ht="16.5" customHeight="1">
      <c r="A163" s="33"/>
      <c r="B163" s="34"/>
      <c r="C163" s="171" t="s">
        <v>242</v>
      </c>
      <c r="D163" s="171" t="s">
        <v>122</v>
      </c>
      <c r="E163" s="172" t="s">
        <v>243</v>
      </c>
      <c r="F163" s="173" t="s">
        <v>244</v>
      </c>
      <c r="G163" s="174" t="s">
        <v>177</v>
      </c>
      <c r="H163" s="175">
        <v>4</v>
      </c>
      <c r="I163" s="176">
        <v>457</v>
      </c>
      <c r="J163" s="176">
        <f>ROUND(I163*H163,2)</f>
        <v>1828</v>
      </c>
      <c r="K163" s="173" t="s">
        <v>126</v>
      </c>
      <c r="L163" s="38"/>
      <c r="M163" s="177" t="s">
        <v>19</v>
      </c>
      <c r="N163" s="178" t="s">
        <v>44</v>
      </c>
      <c r="O163" s="179">
        <v>0.79700000000000004</v>
      </c>
      <c r="P163" s="179">
        <f>O163*H163</f>
        <v>3.1880000000000002</v>
      </c>
      <c r="Q163" s="179">
        <v>5.6999999999999998E-4</v>
      </c>
      <c r="R163" s="179">
        <f>Q163*H163</f>
        <v>2.2799999999999999E-3</v>
      </c>
      <c r="S163" s="179">
        <v>0</v>
      </c>
      <c r="T163" s="18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1" t="s">
        <v>160</v>
      </c>
      <c r="AT163" s="181" t="s">
        <v>122</v>
      </c>
      <c r="AU163" s="181" t="s">
        <v>83</v>
      </c>
      <c r="AY163" s="18" t="s">
        <v>119</v>
      </c>
      <c r="BE163" s="182">
        <f>IF(N163="základní",J163,0)</f>
        <v>1828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8" t="s">
        <v>81</v>
      </c>
      <c r="BK163" s="182">
        <f>ROUND(I163*H163,2)</f>
        <v>1828</v>
      </c>
      <c r="BL163" s="18" t="s">
        <v>160</v>
      </c>
      <c r="BM163" s="181" t="s">
        <v>245</v>
      </c>
    </row>
    <row r="164" spans="1:65" s="14" customFormat="1">
      <c r="B164" s="194"/>
      <c r="C164" s="195"/>
      <c r="D164" s="185" t="s">
        <v>132</v>
      </c>
      <c r="E164" s="196" t="s">
        <v>19</v>
      </c>
      <c r="F164" s="197" t="s">
        <v>162</v>
      </c>
      <c r="G164" s="195"/>
      <c r="H164" s="196" t="s">
        <v>19</v>
      </c>
      <c r="I164" s="195"/>
      <c r="J164" s="195"/>
      <c r="K164" s="195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132</v>
      </c>
      <c r="AU164" s="202" t="s">
        <v>83</v>
      </c>
      <c r="AV164" s="14" t="s">
        <v>81</v>
      </c>
      <c r="AW164" s="14" t="s">
        <v>35</v>
      </c>
      <c r="AX164" s="14" t="s">
        <v>73</v>
      </c>
      <c r="AY164" s="202" t="s">
        <v>119</v>
      </c>
    </row>
    <row r="165" spans="1:65" s="14" customFormat="1">
      <c r="B165" s="194"/>
      <c r="C165" s="195"/>
      <c r="D165" s="185" t="s">
        <v>132</v>
      </c>
      <c r="E165" s="196" t="s">
        <v>19</v>
      </c>
      <c r="F165" s="197" t="s">
        <v>215</v>
      </c>
      <c r="G165" s="195"/>
      <c r="H165" s="196" t="s">
        <v>19</v>
      </c>
      <c r="I165" s="195"/>
      <c r="J165" s="195"/>
      <c r="K165" s="195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132</v>
      </c>
      <c r="AU165" s="202" t="s">
        <v>83</v>
      </c>
      <c r="AV165" s="14" t="s">
        <v>81</v>
      </c>
      <c r="AW165" s="14" t="s">
        <v>35</v>
      </c>
      <c r="AX165" s="14" t="s">
        <v>73</v>
      </c>
      <c r="AY165" s="202" t="s">
        <v>119</v>
      </c>
    </row>
    <row r="166" spans="1:65" s="14" customFormat="1">
      <c r="B166" s="194"/>
      <c r="C166" s="195"/>
      <c r="D166" s="185" t="s">
        <v>132</v>
      </c>
      <c r="E166" s="196" t="s">
        <v>19</v>
      </c>
      <c r="F166" s="197" t="s">
        <v>236</v>
      </c>
      <c r="G166" s="195"/>
      <c r="H166" s="196" t="s">
        <v>19</v>
      </c>
      <c r="I166" s="195"/>
      <c r="J166" s="195"/>
      <c r="K166" s="195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132</v>
      </c>
      <c r="AU166" s="202" t="s">
        <v>83</v>
      </c>
      <c r="AV166" s="14" t="s">
        <v>81</v>
      </c>
      <c r="AW166" s="14" t="s">
        <v>35</v>
      </c>
      <c r="AX166" s="14" t="s">
        <v>73</v>
      </c>
      <c r="AY166" s="202" t="s">
        <v>119</v>
      </c>
    </row>
    <row r="167" spans="1:65" s="13" customFormat="1">
      <c r="B167" s="183"/>
      <c r="C167" s="184"/>
      <c r="D167" s="185" t="s">
        <v>132</v>
      </c>
      <c r="E167" s="193" t="s">
        <v>19</v>
      </c>
      <c r="F167" s="186" t="s">
        <v>246</v>
      </c>
      <c r="G167" s="184"/>
      <c r="H167" s="187">
        <v>4</v>
      </c>
      <c r="I167" s="184"/>
      <c r="J167" s="184"/>
      <c r="K167" s="184"/>
      <c r="L167" s="188"/>
      <c r="M167" s="189"/>
      <c r="N167" s="190"/>
      <c r="O167" s="190"/>
      <c r="P167" s="190"/>
      <c r="Q167" s="190"/>
      <c r="R167" s="190"/>
      <c r="S167" s="190"/>
      <c r="T167" s="191"/>
      <c r="AT167" s="192" t="s">
        <v>132</v>
      </c>
      <c r="AU167" s="192" t="s">
        <v>83</v>
      </c>
      <c r="AV167" s="13" t="s">
        <v>83</v>
      </c>
      <c r="AW167" s="13" t="s">
        <v>35</v>
      </c>
      <c r="AX167" s="13" t="s">
        <v>81</v>
      </c>
      <c r="AY167" s="192" t="s">
        <v>119</v>
      </c>
    </row>
    <row r="168" spans="1:65" s="2" customFormat="1" ht="16.5" customHeight="1">
      <c r="A168" s="33"/>
      <c r="B168" s="34"/>
      <c r="C168" s="171" t="s">
        <v>247</v>
      </c>
      <c r="D168" s="171" t="s">
        <v>122</v>
      </c>
      <c r="E168" s="172" t="s">
        <v>248</v>
      </c>
      <c r="F168" s="173" t="s">
        <v>249</v>
      </c>
      <c r="G168" s="174" t="s">
        <v>177</v>
      </c>
      <c r="H168" s="175">
        <v>24</v>
      </c>
      <c r="I168" s="176">
        <v>536</v>
      </c>
      <c r="J168" s="176">
        <f>ROUND(I168*H168,2)</f>
        <v>12864</v>
      </c>
      <c r="K168" s="173" t="s">
        <v>126</v>
      </c>
      <c r="L168" s="38"/>
      <c r="M168" s="177" t="s">
        <v>19</v>
      </c>
      <c r="N168" s="178" t="s">
        <v>44</v>
      </c>
      <c r="O168" s="179">
        <v>0.83199999999999996</v>
      </c>
      <c r="P168" s="179">
        <f>O168*H168</f>
        <v>19.968</v>
      </c>
      <c r="Q168" s="179">
        <v>1.14E-3</v>
      </c>
      <c r="R168" s="179">
        <f>Q168*H168</f>
        <v>2.7359999999999999E-2</v>
      </c>
      <c r="S168" s="179">
        <v>0</v>
      </c>
      <c r="T168" s="18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1" t="s">
        <v>160</v>
      </c>
      <c r="AT168" s="181" t="s">
        <v>122</v>
      </c>
      <c r="AU168" s="181" t="s">
        <v>83</v>
      </c>
      <c r="AY168" s="18" t="s">
        <v>119</v>
      </c>
      <c r="BE168" s="182">
        <f>IF(N168="základní",J168,0)</f>
        <v>12864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8" t="s">
        <v>81</v>
      </c>
      <c r="BK168" s="182">
        <f>ROUND(I168*H168,2)</f>
        <v>12864</v>
      </c>
      <c r="BL168" s="18" t="s">
        <v>160</v>
      </c>
      <c r="BM168" s="181" t="s">
        <v>250</v>
      </c>
    </row>
    <row r="169" spans="1:65" s="14" customFormat="1">
      <c r="B169" s="194"/>
      <c r="C169" s="195"/>
      <c r="D169" s="185" t="s">
        <v>132</v>
      </c>
      <c r="E169" s="196" t="s">
        <v>19</v>
      </c>
      <c r="F169" s="197" t="s">
        <v>162</v>
      </c>
      <c r="G169" s="195"/>
      <c r="H169" s="196" t="s">
        <v>19</v>
      </c>
      <c r="I169" s="195"/>
      <c r="J169" s="195"/>
      <c r="K169" s="195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132</v>
      </c>
      <c r="AU169" s="202" t="s">
        <v>83</v>
      </c>
      <c r="AV169" s="14" t="s">
        <v>81</v>
      </c>
      <c r="AW169" s="14" t="s">
        <v>35</v>
      </c>
      <c r="AX169" s="14" t="s">
        <v>73</v>
      </c>
      <c r="AY169" s="202" t="s">
        <v>119</v>
      </c>
    </row>
    <row r="170" spans="1:65" s="14" customFormat="1">
      <c r="B170" s="194"/>
      <c r="C170" s="195"/>
      <c r="D170" s="185" t="s">
        <v>132</v>
      </c>
      <c r="E170" s="196" t="s">
        <v>19</v>
      </c>
      <c r="F170" s="197" t="s">
        <v>215</v>
      </c>
      <c r="G170" s="195"/>
      <c r="H170" s="196" t="s">
        <v>19</v>
      </c>
      <c r="I170" s="195"/>
      <c r="J170" s="195"/>
      <c r="K170" s="195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132</v>
      </c>
      <c r="AU170" s="202" t="s">
        <v>83</v>
      </c>
      <c r="AV170" s="14" t="s">
        <v>81</v>
      </c>
      <c r="AW170" s="14" t="s">
        <v>35</v>
      </c>
      <c r="AX170" s="14" t="s">
        <v>73</v>
      </c>
      <c r="AY170" s="202" t="s">
        <v>119</v>
      </c>
    </row>
    <row r="171" spans="1:65" s="14" customFormat="1">
      <c r="B171" s="194"/>
      <c r="C171" s="195"/>
      <c r="D171" s="185" t="s">
        <v>132</v>
      </c>
      <c r="E171" s="196" t="s">
        <v>19</v>
      </c>
      <c r="F171" s="197" t="s">
        <v>236</v>
      </c>
      <c r="G171" s="195"/>
      <c r="H171" s="196" t="s">
        <v>19</v>
      </c>
      <c r="I171" s="195"/>
      <c r="J171" s="195"/>
      <c r="K171" s="195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132</v>
      </c>
      <c r="AU171" s="202" t="s">
        <v>83</v>
      </c>
      <c r="AV171" s="14" t="s">
        <v>81</v>
      </c>
      <c r="AW171" s="14" t="s">
        <v>35</v>
      </c>
      <c r="AX171" s="14" t="s">
        <v>73</v>
      </c>
      <c r="AY171" s="202" t="s">
        <v>119</v>
      </c>
    </row>
    <row r="172" spans="1:65" s="13" customFormat="1">
      <c r="B172" s="183"/>
      <c r="C172" s="184"/>
      <c r="D172" s="185" t="s">
        <v>132</v>
      </c>
      <c r="E172" s="193" t="s">
        <v>19</v>
      </c>
      <c r="F172" s="186" t="s">
        <v>251</v>
      </c>
      <c r="G172" s="184"/>
      <c r="H172" s="187">
        <v>24</v>
      </c>
      <c r="I172" s="184"/>
      <c r="J172" s="184"/>
      <c r="K172" s="184"/>
      <c r="L172" s="188"/>
      <c r="M172" s="189"/>
      <c r="N172" s="190"/>
      <c r="O172" s="190"/>
      <c r="P172" s="190"/>
      <c r="Q172" s="190"/>
      <c r="R172" s="190"/>
      <c r="S172" s="190"/>
      <c r="T172" s="191"/>
      <c r="AT172" s="192" t="s">
        <v>132</v>
      </c>
      <c r="AU172" s="192" t="s">
        <v>83</v>
      </c>
      <c r="AV172" s="13" t="s">
        <v>83</v>
      </c>
      <c r="AW172" s="13" t="s">
        <v>35</v>
      </c>
      <c r="AX172" s="13" t="s">
        <v>81</v>
      </c>
      <c r="AY172" s="192" t="s">
        <v>119</v>
      </c>
    </row>
    <row r="173" spans="1:65" s="2" customFormat="1" ht="16.5" customHeight="1">
      <c r="A173" s="33"/>
      <c r="B173" s="34"/>
      <c r="C173" s="171" t="s">
        <v>252</v>
      </c>
      <c r="D173" s="171" t="s">
        <v>122</v>
      </c>
      <c r="E173" s="172" t="s">
        <v>253</v>
      </c>
      <c r="F173" s="173" t="s">
        <v>254</v>
      </c>
      <c r="G173" s="174" t="s">
        <v>149</v>
      </c>
      <c r="H173" s="175">
        <v>5</v>
      </c>
      <c r="I173" s="176">
        <v>12500</v>
      </c>
      <c r="J173" s="176">
        <f>ROUND(I173*H173,2)</f>
        <v>62500</v>
      </c>
      <c r="K173" s="173" t="s">
        <v>19</v>
      </c>
      <c r="L173" s="38"/>
      <c r="M173" s="177" t="s">
        <v>19</v>
      </c>
      <c r="N173" s="178" t="s">
        <v>44</v>
      </c>
      <c r="O173" s="179">
        <v>2.54</v>
      </c>
      <c r="P173" s="179">
        <f>O173*H173</f>
        <v>12.7</v>
      </c>
      <c r="Q173" s="179">
        <v>5.8199999999999997E-3</v>
      </c>
      <c r="R173" s="179">
        <f>Q173*H173</f>
        <v>2.9099999999999997E-2</v>
      </c>
      <c r="S173" s="179">
        <v>0</v>
      </c>
      <c r="T173" s="180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1" t="s">
        <v>160</v>
      </c>
      <c r="AT173" s="181" t="s">
        <v>122</v>
      </c>
      <c r="AU173" s="181" t="s">
        <v>83</v>
      </c>
      <c r="AY173" s="18" t="s">
        <v>119</v>
      </c>
      <c r="BE173" s="182">
        <f>IF(N173="základní",J173,0)</f>
        <v>62500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8" t="s">
        <v>81</v>
      </c>
      <c r="BK173" s="182">
        <f>ROUND(I173*H173,2)</f>
        <v>62500</v>
      </c>
      <c r="BL173" s="18" t="s">
        <v>160</v>
      </c>
      <c r="BM173" s="181" t="s">
        <v>255</v>
      </c>
    </row>
    <row r="174" spans="1:65" s="14" customFormat="1">
      <c r="B174" s="194"/>
      <c r="C174" s="195"/>
      <c r="D174" s="185" t="s">
        <v>132</v>
      </c>
      <c r="E174" s="196" t="s">
        <v>19</v>
      </c>
      <c r="F174" s="197" t="s">
        <v>256</v>
      </c>
      <c r="G174" s="195"/>
      <c r="H174" s="196" t="s">
        <v>19</v>
      </c>
      <c r="I174" s="195"/>
      <c r="J174" s="195"/>
      <c r="K174" s="195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132</v>
      </c>
      <c r="AU174" s="202" t="s">
        <v>83</v>
      </c>
      <c r="AV174" s="14" t="s">
        <v>81</v>
      </c>
      <c r="AW174" s="14" t="s">
        <v>35</v>
      </c>
      <c r="AX174" s="14" t="s">
        <v>73</v>
      </c>
      <c r="AY174" s="202" t="s">
        <v>119</v>
      </c>
    </row>
    <row r="175" spans="1:65" s="14" customFormat="1">
      <c r="B175" s="194"/>
      <c r="C175" s="195"/>
      <c r="D175" s="185" t="s">
        <v>132</v>
      </c>
      <c r="E175" s="196" t="s">
        <v>19</v>
      </c>
      <c r="F175" s="197" t="s">
        <v>257</v>
      </c>
      <c r="G175" s="195"/>
      <c r="H175" s="196" t="s">
        <v>19</v>
      </c>
      <c r="I175" s="195"/>
      <c r="J175" s="195"/>
      <c r="K175" s="195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132</v>
      </c>
      <c r="AU175" s="202" t="s">
        <v>83</v>
      </c>
      <c r="AV175" s="14" t="s">
        <v>81</v>
      </c>
      <c r="AW175" s="14" t="s">
        <v>35</v>
      </c>
      <c r="AX175" s="14" t="s">
        <v>73</v>
      </c>
      <c r="AY175" s="202" t="s">
        <v>119</v>
      </c>
    </row>
    <row r="176" spans="1:65" s="13" customFormat="1">
      <c r="B176" s="183"/>
      <c r="C176" s="184"/>
      <c r="D176" s="185" t="s">
        <v>132</v>
      </c>
      <c r="E176" s="193" t="s">
        <v>19</v>
      </c>
      <c r="F176" s="186" t="s">
        <v>142</v>
      </c>
      <c r="G176" s="184"/>
      <c r="H176" s="187">
        <v>5</v>
      </c>
      <c r="I176" s="184"/>
      <c r="J176" s="184"/>
      <c r="K176" s="184"/>
      <c r="L176" s="188"/>
      <c r="M176" s="189"/>
      <c r="N176" s="190"/>
      <c r="O176" s="190"/>
      <c r="P176" s="190"/>
      <c r="Q176" s="190"/>
      <c r="R176" s="190"/>
      <c r="S176" s="190"/>
      <c r="T176" s="191"/>
      <c r="AT176" s="192" t="s">
        <v>132</v>
      </c>
      <c r="AU176" s="192" t="s">
        <v>83</v>
      </c>
      <c r="AV176" s="13" t="s">
        <v>83</v>
      </c>
      <c r="AW176" s="13" t="s">
        <v>35</v>
      </c>
      <c r="AX176" s="13" t="s">
        <v>81</v>
      </c>
      <c r="AY176" s="192" t="s">
        <v>119</v>
      </c>
    </row>
    <row r="177" spans="1:65" s="2" customFormat="1" ht="16.5" customHeight="1">
      <c r="A177" s="33"/>
      <c r="B177" s="34"/>
      <c r="C177" s="171" t="s">
        <v>258</v>
      </c>
      <c r="D177" s="171" t="s">
        <v>122</v>
      </c>
      <c r="E177" s="172" t="s">
        <v>259</v>
      </c>
      <c r="F177" s="173" t="s">
        <v>260</v>
      </c>
      <c r="G177" s="174" t="s">
        <v>261</v>
      </c>
      <c r="H177" s="175">
        <v>1</v>
      </c>
      <c r="I177" s="176">
        <v>615</v>
      </c>
      <c r="J177" s="176">
        <f>ROUND(I177*H177,2)</f>
        <v>615</v>
      </c>
      <c r="K177" s="173" t="s">
        <v>126</v>
      </c>
      <c r="L177" s="38"/>
      <c r="M177" s="177" t="s">
        <v>19</v>
      </c>
      <c r="N177" s="178" t="s">
        <v>44</v>
      </c>
      <c r="O177" s="179">
        <v>0.113</v>
      </c>
      <c r="P177" s="179">
        <f>O177*H177</f>
        <v>0.113</v>
      </c>
      <c r="Q177" s="179">
        <v>6.0000000000000002E-5</v>
      </c>
      <c r="R177" s="179">
        <f>Q177*H177</f>
        <v>6.0000000000000002E-5</v>
      </c>
      <c r="S177" s="179">
        <v>0</v>
      </c>
      <c r="T177" s="180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1" t="s">
        <v>160</v>
      </c>
      <c r="AT177" s="181" t="s">
        <v>122</v>
      </c>
      <c r="AU177" s="181" t="s">
        <v>83</v>
      </c>
      <c r="AY177" s="18" t="s">
        <v>119</v>
      </c>
      <c r="BE177" s="182">
        <f>IF(N177="základní",J177,0)</f>
        <v>615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8" t="s">
        <v>81</v>
      </c>
      <c r="BK177" s="182">
        <f>ROUND(I177*H177,2)</f>
        <v>615</v>
      </c>
      <c r="BL177" s="18" t="s">
        <v>160</v>
      </c>
      <c r="BM177" s="181" t="s">
        <v>262</v>
      </c>
    </row>
    <row r="178" spans="1:65" s="14" customFormat="1">
      <c r="B178" s="194"/>
      <c r="C178" s="195"/>
      <c r="D178" s="185" t="s">
        <v>132</v>
      </c>
      <c r="E178" s="196" t="s">
        <v>19</v>
      </c>
      <c r="F178" s="197" t="s">
        <v>162</v>
      </c>
      <c r="G178" s="195"/>
      <c r="H178" s="196" t="s">
        <v>19</v>
      </c>
      <c r="I178" s="195"/>
      <c r="J178" s="195"/>
      <c r="K178" s="195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132</v>
      </c>
      <c r="AU178" s="202" t="s">
        <v>83</v>
      </c>
      <c r="AV178" s="14" t="s">
        <v>81</v>
      </c>
      <c r="AW178" s="14" t="s">
        <v>35</v>
      </c>
      <c r="AX178" s="14" t="s">
        <v>73</v>
      </c>
      <c r="AY178" s="202" t="s">
        <v>119</v>
      </c>
    </row>
    <row r="179" spans="1:65" s="13" customFormat="1">
      <c r="B179" s="183"/>
      <c r="C179" s="184"/>
      <c r="D179" s="185" t="s">
        <v>132</v>
      </c>
      <c r="E179" s="193" t="s">
        <v>19</v>
      </c>
      <c r="F179" s="186" t="s">
        <v>263</v>
      </c>
      <c r="G179" s="184"/>
      <c r="H179" s="187">
        <v>1</v>
      </c>
      <c r="I179" s="184"/>
      <c r="J179" s="184"/>
      <c r="K179" s="184"/>
      <c r="L179" s="188"/>
      <c r="M179" s="189"/>
      <c r="N179" s="190"/>
      <c r="O179" s="190"/>
      <c r="P179" s="190"/>
      <c r="Q179" s="190"/>
      <c r="R179" s="190"/>
      <c r="S179" s="190"/>
      <c r="T179" s="191"/>
      <c r="AT179" s="192" t="s">
        <v>132</v>
      </c>
      <c r="AU179" s="192" t="s">
        <v>83</v>
      </c>
      <c r="AV179" s="13" t="s">
        <v>83</v>
      </c>
      <c r="AW179" s="13" t="s">
        <v>35</v>
      </c>
      <c r="AX179" s="13" t="s">
        <v>81</v>
      </c>
      <c r="AY179" s="192" t="s">
        <v>119</v>
      </c>
    </row>
    <row r="180" spans="1:65" s="2" customFormat="1" ht="16.5" customHeight="1">
      <c r="A180" s="33"/>
      <c r="B180" s="34"/>
      <c r="C180" s="171" t="s">
        <v>264</v>
      </c>
      <c r="D180" s="171" t="s">
        <v>122</v>
      </c>
      <c r="E180" s="172" t="s">
        <v>265</v>
      </c>
      <c r="F180" s="173" t="s">
        <v>266</v>
      </c>
      <c r="G180" s="174" t="s">
        <v>261</v>
      </c>
      <c r="H180" s="175">
        <v>1</v>
      </c>
      <c r="I180" s="176">
        <v>427</v>
      </c>
      <c r="J180" s="176">
        <f>ROUND(I180*H180,2)</f>
        <v>427</v>
      </c>
      <c r="K180" s="173" t="s">
        <v>126</v>
      </c>
      <c r="L180" s="38"/>
      <c r="M180" s="177" t="s">
        <v>19</v>
      </c>
      <c r="N180" s="178" t="s">
        <v>44</v>
      </c>
      <c r="O180" s="179">
        <v>0.113</v>
      </c>
      <c r="P180" s="179">
        <f>O180*H180</f>
        <v>0.113</v>
      </c>
      <c r="Q180" s="179">
        <v>1.7000000000000001E-4</v>
      </c>
      <c r="R180" s="179">
        <f>Q180*H180</f>
        <v>1.7000000000000001E-4</v>
      </c>
      <c r="S180" s="179">
        <v>0</v>
      </c>
      <c r="T180" s="18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1" t="s">
        <v>160</v>
      </c>
      <c r="AT180" s="181" t="s">
        <v>122</v>
      </c>
      <c r="AU180" s="181" t="s">
        <v>83</v>
      </c>
      <c r="AY180" s="18" t="s">
        <v>119</v>
      </c>
      <c r="BE180" s="182">
        <f>IF(N180="základní",J180,0)</f>
        <v>427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8" t="s">
        <v>81</v>
      </c>
      <c r="BK180" s="182">
        <f>ROUND(I180*H180,2)</f>
        <v>427</v>
      </c>
      <c r="BL180" s="18" t="s">
        <v>160</v>
      </c>
      <c r="BM180" s="181" t="s">
        <v>267</v>
      </c>
    </row>
    <row r="181" spans="1:65" s="14" customFormat="1">
      <c r="B181" s="194"/>
      <c r="C181" s="195"/>
      <c r="D181" s="185" t="s">
        <v>132</v>
      </c>
      <c r="E181" s="196" t="s">
        <v>19</v>
      </c>
      <c r="F181" s="197" t="s">
        <v>162</v>
      </c>
      <c r="G181" s="195"/>
      <c r="H181" s="196" t="s">
        <v>19</v>
      </c>
      <c r="I181" s="195"/>
      <c r="J181" s="195"/>
      <c r="K181" s="195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132</v>
      </c>
      <c r="AU181" s="202" t="s">
        <v>83</v>
      </c>
      <c r="AV181" s="14" t="s">
        <v>81</v>
      </c>
      <c r="AW181" s="14" t="s">
        <v>35</v>
      </c>
      <c r="AX181" s="14" t="s">
        <v>73</v>
      </c>
      <c r="AY181" s="202" t="s">
        <v>119</v>
      </c>
    </row>
    <row r="182" spans="1:65" s="13" customFormat="1">
      <c r="B182" s="183"/>
      <c r="C182" s="184"/>
      <c r="D182" s="185" t="s">
        <v>132</v>
      </c>
      <c r="E182" s="193" t="s">
        <v>19</v>
      </c>
      <c r="F182" s="186" t="s">
        <v>268</v>
      </c>
      <c r="G182" s="184"/>
      <c r="H182" s="187">
        <v>1</v>
      </c>
      <c r="I182" s="184"/>
      <c r="J182" s="184"/>
      <c r="K182" s="184"/>
      <c r="L182" s="188"/>
      <c r="M182" s="189"/>
      <c r="N182" s="190"/>
      <c r="O182" s="190"/>
      <c r="P182" s="190"/>
      <c r="Q182" s="190"/>
      <c r="R182" s="190"/>
      <c r="S182" s="190"/>
      <c r="T182" s="191"/>
      <c r="AT182" s="192" t="s">
        <v>132</v>
      </c>
      <c r="AU182" s="192" t="s">
        <v>83</v>
      </c>
      <c r="AV182" s="13" t="s">
        <v>83</v>
      </c>
      <c r="AW182" s="13" t="s">
        <v>35</v>
      </c>
      <c r="AX182" s="13" t="s">
        <v>81</v>
      </c>
      <c r="AY182" s="192" t="s">
        <v>119</v>
      </c>
    </row>
    <row r="183" spans="1:65" s="2" customFormat="1" ht="16.5" customHeight="1">
      <c r="A183" s="33"/>
      <c r="B183" s="34"/>
      <c r="C183" s="171" t="s">
        <v>269</v>
      </c>
      <c r="D183" s="171" t="s">
        <v>122</v>
      </c>
      <c r="E183" s="172" t="s">
        <v>270</v>
      </c>
      <c r="F183" s="173" t="s">
        <v>271</v>
      </c>
      <c r="G183" s="174" t="s">
        <v>177</v>
      </c>
      <c r="H183" s="175">
        <v>196</v>
      </c>
      <c r="I183" s="176">
        <v>22.6</v>
      </c>
      <c r="J183" s="176">
        <f>ROUND(I183*H183,2)</f>
        <v>4429.6000000000004</v>
      </c>
      <c r="K183" s="173" t="s">
        <v>126</v>
      </c>
      <c r="L183" s="38"/>
      <c r="M183" s="177" t="s">
        <v>19</v>
      </c>
      <c r="N183" s="178" t="s">
        <v>44</v>
      </c>
      <c r="O183" s="179">
        <v>4.8000000000000001E-2</v>
      </c>
      <c r="P183" s="179">
        <f>O183*H183</f>
        <v>9.4079999999999995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1" t="s">
        <v>160</v>
      </c>
      <c r="AT183" s="181" t="s">
        <v>122</v>
      </c>
      <c r="AU183" s="181" t="s">
        <v>83</v>
      </c>
      <c r="AY183" s="18" t="s">
        <v>119</v>
      </c>
      <c r="BE183" s="182">
        <f>IF(N183="základní",J183,0)</f>
        <v>4429.6000000000004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18" t="s">
        <v>81</v>
      </c>
      <c r="BK183" s="182">
        <f>ROUND(I183*H183,2)</f>
        <v>4429.6000000000004</v>
      </c>
      <c r="BL183" s="18" t="s">
        <v>160</v>
      </c>
      <c r="BM183" s="181" t="s">
        <v>272</v>
      </c>
    </row>
    <row r="184" spans="1:65" s="14" customFormat="1">
      <c r="B184" s="194"/>
      <c r="C184" s="195"/>
      <c r="D184" s="185" t="s">
        <v>132</v>
      </c>
      <c r="E184" s="196" t="s">
        <v>19</v>
      </c>
      <c r="F184" s="197" t="s">
        <v>273</v>
      </c>
      <c r="G184" s="195"/>
      <c r="H184" s="196" t="s">
        <v>19</v>
      </c>
      <c r="I184" s="195"/>
      <c r="J184" s="195"/>
      <c r="K184" s="195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132</v>
      </c>
      <c r="AU184" s="202" t="s">
        <v>83</v>
      </c>
      <c r="AV184" s="14" t="s">
        <v>81</v>
      </c>
      <c r="AW184" s="14" t="s">
        <v>35</v>
      </c>
      <c r="AX184" s="14" t="s">
        <v>73</v>
      </c>
      <c r="AY184" s="202" t="s">
        <v>119</v>
      </c>
    </row>
    <row r="185" spans="1:65" s="13" customFormat="1">
      <c r="B185" s="183"/>
      <c r="C185" s="184"/>
      <c r="D185" s="185" t="s">
        <v>132</v>
      </c>
      <c r="E185" s="193" t="s">
        <v>19</v>
      </c>
      <c r="F185" s="186" t="s">
        <v>274</v>
      </c>
      <c r="G185" s="184"/>
      <c r="H185" s="187">
        <v>196</v>
      </c>
      <c r="I185" s="184"/>
      <c r="J185" s="184"/>
      <c r="K185" s="184"/>
      <c r="L185" s="188"/>
      <c r="M185" s="189"/>
      <c r="N185" s="190"/>
      <c r="O185" s="190"/>
      <c r="P185" s="190"/>
      <c r="Q185" s="190"/>
      <c r="R185" s="190"/>
      <c r="S185" s="190"/>
      <c r="T185" s="191"/>
      <c r="AT185" s="192" t="s">
        <v>132</v>
      </c>
      <c r="AU185" s="192" t="s">
        <v>83</v>
      </c>
      <c r="AV185" s="13" t="s">
        <v>83</v>
      </c>
      <c r="AW185" s="13" t="s">
        <v>35</v>
      </c>
      <c r="AX185" s="13" t="s">
        <v>81</v>
      </c>
      <c r="AY185" s="192" t="s">
        <v>119</v>
      </c>
    </row>
    <row r="186" spans="1:65" s="2" customFormat="1" ht="16.5" customHeight="1">
      <c r="A186" s="33"/>
      <c r="B186" s="34"/>
      <c r="C186" s="171" t="s">
        <v>275</v>
      </c>
      <c r="D186" s="171" t="s">
        <v>122</v>
      </c>
      <c r="E186" s="172" t="s">
        <v>276</v>
      </c>
      <c r="F186" s="173" t="s">
        <v>277</v>
      </c>
      <c r="G186" s="174" t="s">
        <v>149</v>
      </c>
      <c r="H186" s="175">
        <v>4</v>
      </c>
      <c r="I186" s="176">
        <v>750</v>
      </c>
      <c r="J186" s="176">
        <f>ROUND(I186*H186,2)</f>
        <v>3000</v>
      </c>
      <c r="K186" s="173" t="s">
        <v>19</v>
      </c>
      <c r="L186" s="38"/>
      <c r="M186" s="177" t="s">
        <v>19</v>
      </c>
      <c r="N186" s="178" t="s">
        <v>44</v>
      </c>
      <c r="O186" s="179">
        <v>0</v>
      </c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1" t="s">
        <v>160</v>
      </c>
      <c r="AT186" s="181" t="s">
        <v>122</v>
      </c>
      <c r="AU186" s="181" t="s">
        <v>83</v>
      </c>
      <c r="AY186" s="18" t="s">
        <v>119</v>
      </c>
      <c r="BE186" s="182">
        <f>IF(N186="základní",J186,0)</f>
        <v>3000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18" t="s">
        <v>81</v>
      </c>
      <c r="BK186" s="182">
        <f>ROUND(I186*H186,2)</f>
        <v>3000</v>
      </c>
      <c r="BL186" s="18" t="s">
        <v>160</v>
      </c>
      <c r="BM186" s="181" t="s">
        <v>278</v>
      </c>
    </row>
    <row r="187" spans="1:65" s="14" customFormat="1">
      <c r="B187" s="194"/>
      <c r="C187" s="195"/>
      <c r="D187" s="185" t="s">
        <v>132</v>
      </c>
      <c r="E187" s="196" t="s">
        <v>19</v>
      </c>
      <c r="F187" s="197" t="s">
        <v>162</v>
      </c>
      <c r="G187" s="195"/>
      <c r="H187" s="196" t="s">
        <v>19</v>
      </c>
      <c r="I187" s="195"/>
      <c r="J187" s="195"/>
      <c r="K187" s="195"/>
      <c r="L187" s="198"/>
      <c r="M187" s="199"/>
      <c r="N187" s="200"/>
      <c r="O187" s="200"/>
      <c r="P187" s="200"/>
      <c r="Q187" s="200"/>
      <c r="R187" s="200"/>
      <c r="S187" s="200"/>
      <c r="T187" s="201"/>
      <c r="AT187" s="202" t="s">
        <v>132</v>
      </c>
      <c r="AU187" s="202" t="s">
        <v>83</v>
      </c>
      <c r="AV187" s="14" t="s">
        <v>81</v>
      </c>
      <c r="AW187" s="14" t="s">
        <v>35</v>
      </c>
      <c r="AX187" s="14" t="s">
        <v>73</v>
      </c>
      <c r="AY187" s="202" t="s">
        <v>119</v>
      </c>
    </row>
    <row r="188" spans="1:65" s="13" customFormat="1">
      <c r="B188" s="183"/>
      <c r="C188" s="184"/>
      <c r="D188" s="185" t="s">
        <v>132</v>
      </c>
      <c r="E188" s="193" t="s">
        <v>19</v>
      </c>
      <c r="F188" s="186" t="s">
        <v>127</v>
      </c>
      <c r="G188" s="184"/>
      <c r="H188" s="187">
        <v>4</v>
      </c>
      <c r="I188" s="184"/>
      <c r="J188" s="184"/>
      <c r="K188" s="184"/>
      <c r="L188" s="188"/>
      <c r="M188" s="189"/>
      <c r="N188" s="190"/>
      <c r="O188" s="190"/>
      <c r="P188" s="190"/>
      <c r="Q188" s="190"/>
      <c r="R188" s="190"/>
      <c r="S188" s="190"/>
      <c r="T188" s="191"/>
      <c r="AT188" s="192" t="s">
        <v>132</v>
      </c>
      <c r="AU188" s="192" t="s">
        <v>83</v>
      </c>
      <c r="AV188" s="13" t="s">
        <v>83</v>
      </c>
      <c r="AW188" s="13" t="s">
        <v>35</v>
      </c>
      <c r="AX188" s="13" t="s">
        <v>81</v>
      </c>
      <c r="AY188" s="192" t="s">
        <v>119</v>
      </c>
    </row>
    <row r="189" spans="1:65" s="2" customFormat="1" ht="16.5" customHeight="1">
      <c r="A189" s="33"/>
      <c r="B189" s="34"/>
      <c r="C189" s="171" t="s">
        <v>279</v>
      </c>
      <c r="D189" s="171" t="s">
        <v>122</v>
      </c>
      <c r="E189" s="172" t="s">
        <v>280</v>
      </c>
      <c r="F189" s="173" t="s">
        <v>281</v>
      </c>
      <c r="G189" s="174" t="s">
        <v>149</v>
      </c>
      <c r="H189" s="175">
        <v>5</v>
      </c>
      <c r="I189" s="176">
        <v>500</v>
      </c>
      <c r="J189" s="176">
        <f>ROUND(I189*H189,2)</f>
        <v>2500</v>
      </c>
      <c r="K189" s="173" t="s">
        <v>19</v>
      </c>
      <c r="L189" s="38"/>
      <c r="M189" s="177" t="s">
        <v>19</v>
      </c>
      <c r="N189" s="178" t="s">
        <v>44</v>
      </c>
      <c r="O189" s="179">
        <v>0</v>
      </c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1" t="s">
        <v>160</v>
      </c>
      <c r="AT189" s="181" t="s">
        <v>122</v>
      </c>
      <c r="AU189" s="181" t="s">
        <v>83</v>
      </c>
      <c r="AY189" s="18" t="s">
        <v>119</v>
      </c>
      <c r="BE189" s="182">
        <f>IF(N189="základní",J189,0)</f>
        <v>2500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18" t="s">
        <v>81</v>
      </c>
      <c r="BK189" s="182">
        <f>ROUND(I189*H189,2)</f>
        <v>2500</v>
      </c>
      <c r="BL189" s="18" t="s">
        <v>160</v>
      </c>
      <c r="BM189" s="181" t="s">
        <v>282</v>
      </c>
    </row>
    <row r="190" spans="1:65" s="14" customFormat="1">
      <c r="B190" s="194"/>
      <c r="C190" s="195"/>
      <c r="D190" s="185" t="s">
        <v>132</v>
      </c>
      <c r="E190" s="196" t="s">
        <v>19</v>
      </c>
      <c r="F190" s="197" t="s">
        <v>162</v>
      </c>
      <c r="G190" s="195"/>
      <c r="H190" s="196" t="s">
        <v>19</v>
      </c>
      <c r="I190" s="195"/>
      <c r="J190" s="195"/>
      <c r="K190" s="195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132</v>
      </c>
      <c r="AU190" s="202" t="s">
        <v>83</v>
      </c>
      <c r="AV190" s="14" t="s">
        <v>81</v>
      </c>
      <c r="AW190" s="14" t="s">
        <v>35</v>
      </c>
      <c r="AX190" s="14" t="s">
        <v>73</v>
      </c>
      <c r="AY190" s="202" t="s">
        <v>119</v>
      </c>
    </row>
    <row r="191" spans="1:65" s="13" customFormat="1">
      <c r="B191" s="183"/>
      <c r="C191" s="184"/>
      <c r="D191" s="185" t="s">
        <v>132</v>
      </c>
      <c r="E191" s="193" t="s">
        <v>19</v>
      </c>
      <c r="F191" s="186" t="s">
        <v>142</v>
      </c>
      <c r="G191" s="184"/>
      <c r="H191" s="187">
        <v>5</v>
      </c>
      <c r="I191" s="184"/>
      <c r="J191" s="184"/>
      <c r="K191" s="184"/>
      <c r="L191" s="188"/>
      <c r="M191" s="189"/>
      <c r="N191" s="190"/>
      <c r="O191" s="190"/>
      <c r="P191" s="190"/>
      <c r="Q191" s="190"/>
      <c r="R191" s="190"/>
      <c r="S191" s="190"/>
      <c r="T191" s="191"/>
      <c r="AT191" s="192" t="s">
        <v>132</v>
      </c>
      <c r="AU191" s="192" t="s">
        <v>83</v>
      </c>
      <c r="AV191" s="13" t="s">
        <v>83</v>
      </c>
      <c r="AW191" s="13" t="s">
        <v>35</v>
      </c>
      <c r="AX191" s="13" t="s">
        <v>81</v>
      </c>
      <c r="AY191" s="192" t="s">
        <v>119</v>
      </c>
    </row>
    <row r="192" spans="1:65" s="2" customFormat="1" ht="16.5" customHeight="1">
      <c r="A192" s="33"/>
      <c r="B192" s="34"/>
      <c r="C192" s="171" t="s">
        <v>283</v>
      </c>
      <c r="D192" s="171" t="s">
        <v>122</v>
      </c>
      <c r="E192" s="172" t="s">
        <v>284</v>
      </c>
      <c r="F192" s="173" t="s">
        <v>285</v>
      </c>
      <c r="G192" s="174" t="s">
        <v>149</v>
      </c>
      <c r="H192" s="175">
        <v>1</v>
      </c>
      <c r="I192" s="176">
        <v>29400</v>
      </c>
      <c r="J192" s="176">
        <f>ROUND(I192*H192,2)</f>
        <v>29400</v>
      </c>
      <c r="K192" s="173" t="s">
        <v>19</v>
      </c>
      <c r="L192" s="38"/>
      <c r="M192" s="177" t="s">
        <v>19</v>
      </c>
      <c r="N192" s="178" t="s">
        <v>44</v>
      </c>
      <c r="O192" s="179">
        <v>0</v>
      </c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1" t="s">
        <v>160</v>
      </c>
      <c r="AT192" s="181" t="s">
        <v>122</v>
      </c>
      <c r="AU192" s="181" t="s">
        <v>83</v>
      </c>
      <c r="AY192" s="18" t="s">
        <v>119</v>
      </c>
      <c r="BE192" s="182">
        <f>IF(N192="základní",J192,0)</f>
        <v>29400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18" t="s">
        <v>81</v>
      </c>
      <c r="BK192" s="182">
        <f>ROUND(I192*H192,2)</f>
        <v>29400</v>
      </c>
      <c r="BL192" s="18" t="s">
        <v>160</v>
      </c>
      <c r="BM192" s="181" t="s">
        <v>286</v>
      </c>
    </row>
    <row r="193" spans="1:65" s="2" customFormat="1" ht="16.5" customHeight="1">
      <c r="A193" s="33"/>
      <c r="B193" s="34"/>
      <c r="C193" s="171" t="s">
        <v>287</v>
      </c>
      <c r="D193" s="171" t="s">
        <v>122</v>
      </c>
      <c r="E193" s="172" t="s">
        <v>288</v>
      </c>
      <c r="F193" s="173" t="s">
        <v>289</v>
      </c>
      <c r="G193" s="174" t="s">
        <v>149</v>
      </c>
      <c r="H193" s="175">
        <v>1</v>
      </c>
      <c r="I193" s="176">
        <v>20000</v>
      </c>
      <c r="J193" s="176">
        <f>ROUND(I193*H193,2)</f>
        <v>20000</v>
      </c>
      <c r="K193" s="173" t="s">
        <v>19</v>
      </c>
      <c r="L193" s="38"/>
      <c r="M193" s="177" t="s">
        <v>19</v>
      </c>
      <c r="N193" s="178" t="s">
        <v>44</v>
      </c>
      <c r="O193" s="179">
        <v>0</v>
      </c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1" t="s">
        <v>160</v>
      </c>
      <c r="AT193" s="181" t="s">
        <v>122</v>
      </c>
      <c r="AU193" s="181" t="s">
        <v>83</v>
      </c>
      <c r="AY193" s="18" t="s">
        <v>119</v>
      </c>
      <c r="BE193" s="182">
        <f>IF(N193="základní",J193,0)</f>
        <v>20000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8" t="s">
        <v>81</v>
      </c>
      <c r="BK193" s="182">
        <f>ROUND(I193*H193,2)</f>
        <v>20000</v>
      </c>
      <c r="BL193" s="18" t="s">
        <v>160</v>
      </c>
      <c r="BM193" s="181" t="s">
        <v>290</v>
      </c>
    </row>
    <row r="194" spans="1:65" s="2" customFormat="1" ht="24" customHeight="1">
      <c r="A194" s="33"/>
      <c r="B194" s="34"/>
      <c r="C194" s="171" t="s">
        <v>171</v>
      </c>
      <c r="D194" s="171" t="s">
        <v>122</v>
      </c>
      <c r="E194" s="172" t="s">
        <v>291</v>
      </c>
      <c r="F194" s="173" t="s">
        <v>292</v>
      </c>
      <c r="G194" s="174" t="s">
        <v>125</v>
      </c>
      <c r="H194" s="175">
        <v>0.187</v>
      </c>
      <c r="I194" s="176">
        <v>690</v>
      </c>
      <c r="J194" s="176">
        <f>ROUND(I194*H194,2)</f>
        <v>129.03</v>
      </c>
      <c r="K194" s="173" t="s">
        <v>126</v>
      </c>
      <c r="L194" s="38"/>
      <c r="M194" s="177" t="s">
        <v>19</v>
      </c>
      <c r="N194" s="178" t="s">
        <v>44</v>
      </c>
      <c r="O194" s="179">
        <v>1.575</v>
      </c>
      <c r="P194" s="179">
        <f>O194*H194</f>
        <v>0.29452499999999998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1" t="s">
        <v>160</v>
      </c>
      <c r="AT194" s="181" t="s">
        <v>122</v>
      </c>
      <c r="AU194" s="181" t="s">
        <v>83</v>
      </c>
      <c r="AY194" s="18" t="s">
        <v>119</v>
      </c>
      <c r="BE194" s="182">
        <f>IF(N194="základní",J194,0)</f>
        <v>129.03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18" t="s">
        <v>81</v>
      </c>
      <c r="BK194" s="182">
        <f>ROUND(I194*H194,2)</f>
        <v>129.03</v>
      </c>
      <c r="BL194" s="18" t="s">
        <v>160</v>
      </c>
      <c r="BM194" s="181" t="s">
        <v>293</v>
      </c>
    </row>
    <row r="195" spans="1:65" s="2" customFormat="1" ht="24" customHeight="1">
      <c r="A195" s="33"/>
      <c r="B195" s="34"/>
      <c r="C195" s="171" t="s">
        <v>294</v>
      </c>
      <c r="D195" s="171" t="s">
        <v>122</v>
      </c>
      <c r="E195" s="172" t="s">
        <v>295</v>
      </c>
      <c r="F195" s="173" t="s">
        <v>296</v>
      </c>
      <c r="G195" s="174" t="s">
        <v>125</v>
      </c>
      <c r="H195" s="175">
        <v>0.187</v>
      </c>
      <c r="I195" s="176">
        <v>442</v>
      </c>
      <c r="J195" s="176">
        <f>ROUND(I195*H195,2)</f>
        <v>82.65</v>
      </c>
      <c r="K195" s="173" t="s">
        <v>126</v>
      </c>
      <c r="L195" s="38"/>
      <c r="M195" s="177" t="s">
        <v>19</v>
      </c>
      <c r="N195" s="178" t="s">
        <v>44</v>
      </c>
      <c r="O195" s="179">
        <v>1.21</v>
      </c>
      <c r="P195" s="179">
        <f>O195*H195</f>
        <v>0.22627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1" t="s">
        <v>160</v>
      </c>
      <c r="AT195" s="181" t="s">
        <v>122</v>
      </c>
      <c r="AU195" s="181" t="s">
        <v>83</v>
      </c>
      <c r="AY195" s="18" t="s">
        <v>119</v>
      </c>
      <c r="BE195" s="182">
        <f>IF(N195="základní",J195,0)</f>
        <v>82.65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8" t="s">
        <v>81</v>
      </c>
      <c r="BK195" s="182">
        <f>ROUND(I195*H195,2)</f>
        <v>82.65</v>
      </c>
      <c r="BL195" s="18" t="s">
        <v>160</v>
      </c>
      <c r="BM195" s="181" t="s">
        <v>297</v>
      </c>
    </row>
    <row r="196" spans="1:65" s="12" customFormat="1" ht="22.95" customHeight="1">
      <c r="B196" s="156"/>
      <c r="C196" s="157"/>
      <c r="D196" s="158" t="s">
        <v>72</v>
      </c>
      <c r="E196" s="169" t="s">
        <v>298</v>
      </c>
      <c r="F196" s="169" t="s">
        <v>299</v>
      </c>
      <c r="G196" s="157"/>
      <c r="H196" s="157"/>
      <c r="I196" s="157"/>
      <c r="J196" s="170">
        <f>BK196</f>
        <v>256731.16999999998</v>
      </c>
      <c r="K196" s="157"/>
      <c r="L196" s="161"/>
      <c r="M196" s="162"/>
      <c r="N196" s="163"/>
      <c r="O196" s="163"/>
      <c r="P196" s="164">
        <f>SUM(P197:P286)</f>
        <v>312.06442500000003</v>
      </c>
      <c r="Q196" s="163"/>
      <c r="R196" s="164">
        <f>SUM(R197:R286)</f>
        <v>0.42528512000000002</v>
      </c>
      <c r="S196" s="163"/>
      <c r="T196" s="165">
        <f>SUM(T197:T286)</f>
        <v>2.9E-4</v>
      </c>
      <c r="AR196" s="166" t="s">
        <v>83</v>
      </c>
      <c r="AT196" s="167" t="s">
        <v>72</v>
      </c>
      <c r="AU196" s="167" t="s">
        <v>81</v>
      </c>
      <c r="AY196" s="166" t="s">
        <v>119</v>
      </c>
      <c r="BK196" s="168">
        <f>SUM(BK197:BK286)</f>
        <v>256731.16999999998</v>
      </c>
    </row>
    <row r="197" spans="1:65" s="2" customFormat="1" ht="16.5" customHeight="1">
      <c r="A197" s="33"/>
      <c r="B197" s="34"/>
      <c r="C197" s="171" t="s">
        <v>231</v>
      </c>
      <c r="D197" s="171" t="s">
        <v>122</v>
      </c>
      <c r="E197" s="172" t="s">
        <v>300</v>
      </c>
      <c r="F197" s="173" t="s">
        <v>301</v>
      </c>
      <c r="G197" s="174" t="s">
        <v>177</v>
      </c>
      <c r="H197" s="175">
        <v>242</v>
      </c>
      <c r="I197" s="176">
        <v>339.53</v>
      </c>
      <c r="J197" s="176">
        <f>ROUND(I197*H197,2)</f>
        <v>82166.259999999995</v>
      </c>
      <c r="K197" s="173" t="s">
        <v>19</v>
      </c>
      <c r="L197" s="38"/>
      <c r="M197" s="177" t="s">
        <v>19</v>
      </c>
      <c r="N197" s="178" t="s">
        <v>44</v>
      </c>
      <c r="O197" s="179">
        <v>0.52900000000000003</v>
      </c>
      <c r="P197" s="179">
        <f>O197*H197</f>
        <v>128.018</v>
      </c>
      <c r="Q197" s="179">
        <v>8.1749199999999996E-4</v>
      </c>
      <c r="R197" s="179">
        <f>Q197*H197</f>
        <v>0.197833064</v>
      </c>
      <c r="S197" s="179">
        <v>0</v>
      </c>
      <c r="T197" s="180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1" t="s">
        <v>160</v>
      </c>
      <c r="AT197" s="181" t="s">
        <v>122</v>
      </c>
      <c r="AU197" s="181" t="s">
        <v>83</v>
      </c>
      <c r="AY197" s="18" t="s">
        <v>119</v>
      </c>
      <c r="BE197" s="182">
        <f>IF(N197="základní",J197,0)</f>
        <v>82166.259999999995</v>
      </c>
      <c r="BF197" s="182">
        <f>IF(N197="snížená",J197,0)</f>
        <v>0</v>
      </c>
      <c r="BG197" s="182">
        <f>IF(N197="zákl. přenesená",J197,0)</f>
        <v>0</v>
      </c>
      <c r="BH197" s="182">
        <f>IF(N197="sníž. přenesená",J197,0)</f>
        <v>0</v>
      </c>
      <c r="BI197" s="182">
        <f>IF(N197="nulová",J197,0)</f>
        <v>0</v>
      </c>
      <c r="BJ197" s="18" t="s">
        <v>81</v>
      </c>
      <c r="BK197" s="182">
        <f>ROUND(I197*H197,2)</f>
        <v>82166.259999999995</v>
      </c>
      <c r="BL197" s="18" t="s">
        <v>160</v>
      </c>
      <c r="BM197" s="181" t="s">
        <v>302</v>
      </c>
    </row>
    <row r="198" spans="1:65" s="14" customFormat="1">
      <c r="B198" s="194"/>
      <c r="C198" s="195"/>
      <c r="D198" s="185" t="s">
        <v>132</v>
      </c>
      <c r="E198" s="196" t="s">
        <v>19</v>
      </c>
      <c r="F198" s="197" t="s">
        <v>303</v>
      </c>
      <c r="G198" s="195"/>
      <c r="H198" s="196" t="s">
        <v>19</v>
      </c>
      <c r="I198" s="195"/>
      <c r="J198" s="195"/>
      <c r="K198" s="195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132</v>
      </c>
      <c r="AU198" s="202" t="s">
        <v>83</v>
      </c>
      <c r="AV198" s="14" t="s">
        <v>81</v>
      </c>
      <c r="AW198" s="14" t="s">
        <v>35</v>
      </c>
      <c r="AX198" s="14" t="s">
        <v>73</v>
      </c>
      <c r="AY198" s="202" t="s">
        <v>119</v>
      </c>
    </row>
    <row r="199" spans="1:65" s="14" customFormat="1">
      <c r="B199" s="194"/>
      <c r="C199" s="195"/>
      <c r="D199" s="185" t="s">
        <v>132</v>
      </c>
      <c r="E199" s="196" t="s">
        <v>19</v>
      </c>
      <c r="F199" s="197" t="s">
        <v>304</v>
      </c>
      <c r="G199" s="195"/>
      <c r="H199" s="196" t="s">
        <v>19</v>
      </c>
      <c r="I199" s="195"/>
      <c r="J199" s="195"/>
      <c r="K199" s="195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132</v>
      </c>
      <c r="AU199" s="202" t="s">
        <v>83</v>
      </c>
      <c r="AV199" s="14" t="s">
        <v>81</v>
      </c>
      <c r="AW199" s="14" t="s">
        <v>35</v>
      </c>
      <c r="AX199" s="14" t="s">
        <v>73</v>
      </c>
      <c r="AY199" s="202" t="s">
        <v>119</v>
      </c>
    </row>
    <row r="200" spans="1:65" s="13" customFormat="1">
      <c r="B200" s="183"/>
      <c r="C200" s="184"/>
      <c r="D200" s="185" t="s">
        <v>132</v>
      </c>
      <c r="E200" s="193" t="s">
        <v>19</v>
      </c>
      <c r="F200" s="186" t="s">
        <v>305</v>
      </c>
      <c r="G200" s="184"/>
      <c r="H200" s="187">
        <v>130</v>
      </c>
      <c r="I200" s="184"/>
      <c r="J200" s="184"/>
      <c r="K200" s="184"/>
      <c r="L200" s="188"/>
      <c r="M200" s="189"/>
      <c r="N200" s="190"/>
      <c r="O200" s="190"/>
      <c r="P200" s="190"/>
      <c r="Q200" s="190"/>
      <c r="R200" s="190"/>
      <c r="S200" s="190"/>
      <c r="T200" s="191"/>
      <c r="AT200" s="192" t="s">
        <v>132</v>
      </c>
      <c r="AU200" s="192" t="s">
        <v>83</v>
      </c>
      <c r="AV200" s="13" t="s">
        <v>83</v>
      </c>
      <c r="AW200" s="13" t="s">
        <v>35</v>
      </c>
      <c r="AX200" s="13" t="s">
        <v>73</v>
      </c>
      <c r="AY200" s="192" t="s">
        <v>119</v>
      </c>
    </row>
    <row r="201" spans="1:65" s="14" customFormat="1" ht="20.399999999999999">
      <c r="B201" s="194"/>
      <c r="C201" s="195"/>
      <c r="D201" s="185" t="s">
        <v>132</v>
      </c>
      <c r="E201" s="196" t="s">
        <v>19</v>
      </c>
      <c r="F201" s="197" t="s">
        <v>306</v>
      </c>
      <c r="G201" s="195"/>
      <c r="H201" s="196" t="s">
        <v>19</v>
      </c>
      <c r="I201" s="195"/>
      <c r="J201" s="195"/>
      <c r="K201" s="195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132</v>
      </c>
      <c r="AU201" s="202" t="s">
        <v>83</v>
      </c>
      <c r="AV201" s="14" t="s">
        <v>81</v>
      </c>
      <c r="AW201" s="14" t="s">
        <v>35</v>
      </c>
      <c r="AX201" s="14" t="s">
        <v>73</v>
      </c>
      <c r="AY201" s="202" t="s">
        <v>119</v>
      </c>
    </row>
    <row r="202" spans="1:65" s="13" customFormat="1">
      <c r="B202" s="183"/>
      <c r="C202" s="184"/>
      <c r="D202" s="185" t="s">
        <v>132</v>
      </c>
      <c r="E202" s="193" t="s">
        <v>19</v>
      </c>
      <c r="F202" s="186" t="s">
        <v>307</v>
      </c>
      <c r="G202" s="184"/>
      <c r="H202" s="187">
        <v>1</v>
      </c>
      <c r="I202" s="184"/>
      <c r="J202" s="184"/>
      <c r="K202" s="184"/>
      <c r="L202" s="188"/>
      <c r="M202" s="189"/>
      <c r="N202" s="190"/>
      <c r="O202" s="190"/>
      <c r="P202" s="190"/>
      <c r="Q202" s="190"/>
      <c r="R202" s="190"/>
      <c r="S202" s="190"/>
      <c r="T202" s="191"/>
      <c r="AT202" s="192" t="s">
        <v>132</v>
      </c>
      <c r="AU202" s="192" t="s">
        <v>83</v>
      </c>
      <c r="AV202" s="13" t="s">
        <v>83</v>
      </c>
      <c r="AW202" s="13" t="s">
        <v>35</v>
      </c>
      <c r="AX202" s="13" t="s">
        <v>73</v>
      </c>
      <c r="AY202" s="192" t="s">
        <v>119</v>
      </c>
    </row>
    <row r="203" spans="1:65" s="14" customFormat="1">
      <c r="B203" s="194"/>
      <c r="C203" s="195"/>
      <c r="D203" s="185" t="s">
        <v>132</v>
      </c>
      <c r="E203" s="196" t="s">
        <v>19</v>
      </c>
      <c r="F203" s="197" t="s">
        <v>308</v>
      </c>
      <c r="G203" s="195"/>
      <c r="H203" s="196" t="s">
        <v>19</v>
      </c>
      <c r="I203" s="195"/>
      <c r="J203" s="195"/>
      <c r="K203" s="195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132</v>
      </c>
      <c r="AU203" s="202" t="s">
        <v>83</v>
      </c>
      <c r="AV203" s="14" t="s">
        <v>81</v>
      </c>
      <c r="AW203" s="14" t="s">
        <v>35</v>
      </c>
      <c r="AX203" s="14" t="s">
        <v>73</v>
      </c>
      <c r="AY203" s="202" t="s">
        <v>119</v>
      </c>
    </row>
    <row r="204" spans="1:65" s="14" customFormat="1">
      <c r="B204" s="194"/>
      <c r="C204" s="195"/>
      <c r="D204" s="185" t="s">
        <v>132</v>
      </c>
      <c r="E204" s="196" t="s">
        <v>19</v>
      </c>
      <c r="F204" s="197" t="s">
        <v>309</v>
      </c>
      <c r="G204" s="195"/>
      <c r="H204" s="196" t="s">
        <v>19</v>
      </c>
      <c r="I204" s="195"/>
      <c r="J204" s="195"/>
      <c r="K204" s="195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132</v>
      </c>
      <c r="AU204" s="202" t="s">
        <v>83</v>
      </c>
      <c r="AV204" s="14" t="s">
        <v>81</v>
      </c>
      <c r="AW204" s="14" t="s">
        <v>35</v>
      </c>
      <c r="AX204" s="14" t="s">
        <v>73</v>
      </c>
      <c r="AY204" s="202" t="s">
        <v>119</v>
      </c>
    </row>
    <row r="205" spans="1:65" s="13" customFormat="1">
      <c r="B205" s="183"/>
      <c r="C205" s="184"/>
      <c r="D205" s="185" t="s">
        <v>132</v>
      </c>
      <c r="E205" s="193" t="s">
        <v>19</v>
      </c>
      <c r="F205" s="186" t="s">
        <v>310</v>
      </c>
      <c r="G205" s="184"/>
      <c r="H205" s="187">
        <v>75</v>
      </c>
      <c r="I205" s="184"/>
      <c r="J205" s="184"/>
      <c r="K205" s="184"/>
      <c r="L205" s="188"/>
      <c r="M205" s="189"/>
      <c r="N205" s="190"/>
      <c r="O205" s="190"/>
      <c r="P205" s="190"/>
      <c r="Q205" s="190"/>
      <c r="R205" s="190"/>
      <c r="S205" s="190"/>
      <c r="T205" s="191"/>
      <c r="AT205" s="192" t="s">
        <v>132</v>
      </c>
      <c r="AU205" s="192" t="s">
        <v>83</v>
      </c>
      <c r="AV205" s="13" t="s">
        <v>83</v>
      </c>
      <c r="AW205" s="13" t="s">
        <v>35</v>
      </c>
      <c r="AX205" s="13" t="s">
        <v>73</v>
      </c>
      <c r="AY205" s="192" t="s">
        <v>119</v>
      </c>
    </row>
    <row r="206" spans="1:65" s="14" customFormat="1" ht="20.399999999999999">
      <c r="B206" s="194"/>
      <c r="C206" s="195"/>
      <c r="D206" s="185" t="s">
        <v>132</v>
      </c>
      <c r="E206" s="196" t="s">
        <v>19</v>
      </c>
      <c r="F206" s="197" t="s">
        <v>311</v>
      </c>
      <c r="G206" s="195"/>
      <c r="H206" s="196" t="s">
        <v>19</v>
      </c>
      <c r="I206" s="195"/>
      <c r="J206" s="195"/>
      <c r="K206" s="195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132</v>
      </c>
      <c r="AU206" s="202" t="s">
        <v>83</v>
      </c>
      <c r="AV206" s="14" t="s">
        <v>81</v>
      </c>
      <c r="AW206" s="14" t="s">
        <v>35</v>
      </c>
      <c r="AX206" s="14" t="s">
        <v>73</v>
      </c>
      <c r="AY206" s="202" t="s">
        <v>119</v>
      </c>
    </row>
    <row r="207" spans="1:65" s="13" customFormat="1">
      <c r="B207" s="183"/>
      <c r="C207" s="184"/>
      <c r="D207" s="185" t="s">
        <v>132</v>
      </c>
      <c r="E207" s="193" t="s">
        <v>19</v>
      </c>
      <c r="F207" s="186" t="s">
        <v>312</v>
      </c>
      <c r="G207" s="184"/>
      <c r="H207" s="187">
        <v>36</v>
      </c>
      <c r="I207" s="184"/>
      <c r="J207" s="184"/>
      <c r="K207" s="184"/>
      <c r="L207" s="188"/>
      <c r="M207" s="189"/>
      <c r="N207" s="190"/>
      <c r="O207" s="190"/>
      <c r="P207" s="190"/>
      <c r="Q207" s="190"/>
      <c r="R207" s="190"/>
      <c r="S207" s="190"/>
      <c r="T207" s="191"/>
      <c r="AT207" s="192" t="s">
        <v>132</v>
      </c>
      <c r="AU207" s="192" t="s">
        <v>83</v>
      </c>
      <c r="AV207" s="13" t="s">
        <v>83</v>
      </c>
      <c r="AW207" s="13" t="s">
        <v>35</v>
      </c>
      <c r="AX207" s="13" t="s">
        <v>73</v>
      </c>
      <c r="AY207" s="192" t="s">
        <v>119</v>
      </c>
    </row>
    <row r="208" spans="1:65" s="15" customFormat="1">
      <c r="B208" s="203"/>
      <c r="C208" s="204"/>
      <c r="D208" s="185" t="s">
        <v>132</v>
      </c>
      <c r="E208" s="205" t="s">
        <v>19</v>
      </c>
      <c r="F208" s="206" t="s">
        <v>166</v>
      </c>
      <c r="G208" s="204"/>
      <c r="H208" s="207">
        <v>242</v>
      </c>
      <c r="I208" s="204"/>
      <c r="J208" s="204"/>
      <c r="K208" s="204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132</v>
      </c>
      <c r="AU208" s="212" t="s">
        <v>83</v>
      </c>
      <c r="AV208" s="15" t="s">
        <v>127</v>
      </c>
      <c r="AW208" s="15" t="s">
        <v>35</v>
      </c>
      <c r="AX208" s="15" t="s">
        <v>81</v>
      </c>
      <c r="AY208" s="212" t="s">
        <v>119</v>
      </c>
    </row>
    <row r="209" spans="1:65" s="2" customFormat="1" ht="16.5" customHeight="1">
      <c r="A209" s="33"/>
      <c r="B209" s="34"/>
      <c r="C209" s="171" t="s">
        <v>313</v>
      </c>
      <c r="D209" s="171" t="s">
        <v>122</v>
      </c>
      <c r="E209" s="172" t="s">
        <v>314</v>
      </c>
      <c r="F209" s="173" t="s">
        <v>315</v>
      </c>
      <c r="G209" s="174" t="s">
        <v>177</v>
      </c>
      <c r="H209" s="175">
        <v>85</v>
      </c>
      <c r="I209" s="176">
        <v>417.72</v>
      </c>
      <c r="J209" s="176">
        <f>ROUND(I209*H209,2)</f>
        <v>35506.199999999997</v>
      </c>
      <c r="K209" s="173" t="s">
        <v>19</v>
      </c>
      <c r="L209" s="38"/>
      <c r="M209" s="177" t="s">
        <v>19</v>
      </c>
      <c r="N209" s="178" t="s">
        <v>44</v>
      </c>
      <c r="O209" s="179">
        <v>0.61599999999999999</v>
      </c>
      <c r="P209" s="179">
        <f>O209*H209</f>
        <v>52.36</v>
      </c>
      <c r="Q209" s="179">
        <v>9.8700000000000003E-4</v>
      </c>
      <c r="R209" s="179">
        <f>Q209*H209</f>
        <v>8.3894999999999997E-2</v>
      </c>
      <c r="S209" s="179">
        <v>0</v>
      </c>
      <c r="T209" s="180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1" t="s">
        <v>160</v>
      </c>
      <c r="AT209" s="181" t="s">
        <v>122</v>
      </c>
      <c r="AU209" s="181" t="s">
        <v>83</v>
      </c>
      <c r="AY209" s="18" t="s">
        <v>119</v>
      </c>
      <c r="BE209" s="182">
        <f>IF(N209="základní",J209,0)</f>
        <v>35506.199999999997</v>
      </c>
      <c r="BF209" s="182">
        <f>IF(N209="snížená",J209,0)</f>
        <v>0</v>
      </c>
      <c r="BG209" s="182">
        <f>IF(N209="zákl. přenesená",J209,0)</f>
        <v>0</v>
      </c>
      <c r="BH209" s="182">
        <f>IF(N209="sníž. přenesená",J209,0)</f>
        <v>0</v>
      </c>
      <c r="BI209" s="182">
        <f>IF(N209="nulová",J209,0)</f>
        <v>0</v>
      </c>
      <c r="BJ209" s="18" t="s">
        <v>81</v>
      </c>
      <c r="BK209" s="182">
        <f>ROUND(I209*H209,2)</f>
        <v>35506.199999999997</v>
      </c>
      <c r="BL209" s="18" t="s">
        <v>160</v>
      </c>
      <c r="BM209" s="181" t="s">
        <v>316</v>
      </c>
    </row>
    <row r="210" spans="1:65" s="14" customFormat="1">
      <c r="B210" s="194"/>
      <c r="C210" s="195"/>
      <c r="D210" s="185" t="s">
        <v>132</v>
      </c>
      <c r="E210" s="196" t="s">
        <v>19</v>
      </c>
      <c r="F210" s="197" t="s">
        <v>303</v>
      </c>
      <c r="G210" s="195"/>
      <c r="H210" s="196" t="s">
        <v>19</v>
      </c>
      <c r="I210" s="195"/>
      <c r="J210" s="195"/>
      <c r="K210" s="195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132</v>
      </c>
      <c r="AU210" s="202" t="s">
        <v>83</v>
      </c>
      <c r="AV210" s="14" t="s">
        <v>81</v>
      </c>
      <c r="AW210" s="14" t="s">
        <v>35</v>
      </c>
      <c r="AX210" s="14" t="s">
        <v>73</v>
      </c>
      <c r="AY210" s="202" t="s">
        <v>119</v>
      </c>
    </row>
    <row r="211" spans="1:65" s="14" customFormat="1">
      <c r="B211" s="194"/>
      <c r="C211" s="195"/>
      <c r="D211" s="185" t="s">
        <v>132</v>
      </c>
      <c r="E211" s="196" t="s">
        <v>19</v>
      </c>
      <c r="F211" s="197" t="s">
        <v>304</v>
      </c>
      <c r="G211" s="195"/>
      <c r="H211" s="196" t="s">
        <v>19</v>
      </c>
      <c r="I211" s="195"/>
      <c r="J211" s="195"/>
      <c r="K211" s="195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132</v>
      </c>
      <c r="AU211" s="202" t="s">
        <v>83</v>
      </c>
      <c r="AV211" s="14" t="s">
        <v>81</v>
      </c>
      <c r="AW211" s="14" t="s">
        <v>35</v>
      </c>
      <c r="AX211" s="14" t="s">
        <v>73</v>
      </c>
      <c r="AY211" s="202" t="s">
        <v>119</v>
      </c>
    </row>
    <row r="212" spans="1:65" s="13" customFormat="1">
      <c r="B212" s="183"/>
      <c r="C212" s="184"/>
      <c r="D212" s="185" t="s">
        <v>132</v>
      </c>
      <c r="E212" s="193" t="s">
        <v>19</v>
      </c>
      <c r="F212" s="186" t="s">
        <v>317</v>
      </c>
      <c r="G212" s="184"/>
      <c r="H212" s="187">
        <v>45</v>
      </c>
      <c r="I212" s="184"/>
      <c r="J212" s="184"/>
      <c r="K212" s="184"/>
      <c r="L212" s="188"/>
      <c r="M212" s="189"/>
      <c r="N212" s="190"/>
      <c r="O212" s="190"/>
      <c r="P212" s="190"/>
      <c r="Q212" s="190"/>
      <c r="R212" s="190"/>
      <c r="S212" s="190"/>
      <c r="T212" s="191"/>
      <c r="AT212" s="192" t="s">
        <v>132</v>
      </c>
      <c r="AU212" s="192" t="s">
        <v>83</v>
      </c>
      <c r="AV212" s="13" t="s">
        <v>83</v>
      </c>
      <c r="AW212" s="13" t="s">
        <v>35</v>
      </c>
      <c r="AX212" s="13" t="s">
        <v>73</v>
      </c>
      <c r="AY212" s="192" t="s">
        <v>119</v>
      </c>
    </row>
    <row r="213" spans="1:65" s="14" customFormat="1" ht="20.399999999999999">
      <c r="B213" s="194"/>
      <c r="C213" s="195"/>
      <c r="D213" s="185" t="s">
        <v>132</v>
      </c>
      <c r="E213" s="196" t="s">
        <v>19</v>
      </c>
      <c r="F213" s="197" t="s">
        <v>306</v>
      </c>
      <c r="G213" s="195"/>
      <c r="H213" s="196" t="s">
        <v>19</v>
      </c>
      <c r="I213" s="195"/>
      <c r="J213" s="195"/>
      <c r="K213" s="195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132</v>
      </c>
      <c r="AU213" s="202" t="s">
        <v>83</v>
      </c>
      <c r="AV213" s="14" t="s">
        <v>81</v>
      </c>
      <c r="AW213" s="14" t="s">
        <v>35</v>
      </c>
      <c r="AX213" s="14" t="s">
        <v>73</v>
      </c>
      <c r="AY213" s="202" t="s">
        <v>119</v>
      </c>
    </row>
    <row r="214" spans="1:65" s="13" customFormat="1">
      <c r="B214" s="183"/>
      <c r="C214" s="184"/>
      <c r="D214" s="185" t="s">
        <v>132</v>
      </c>
      <c r="E214" s="193" t="s">
        <v>19</v>
      </c>
      <c r="F214" s="186" t="s">
        <v>318</v>
      </c>
      <c r="G214" s="184"/>
      <c r="H214" s="187">
        <v>10</v>
      </c>
      <c r="I214" s="184"/>
      <c r="J214" s="184"/>
      <c r="K214" s="184"/>
      <c r="L214" s="188"/>
      <c r="M214" s="189"/>
      <c r="N214" s="190"/>
      <c r="O214" s="190"/>
      <c r="P214" s="190"/>
      <c r="Q214" s="190"/>
      <c r="R214" s="190"/>
      <c r="S214" s="190"/>
      <c r="T214" s="191"/>
      <c r="AT214" s="192" t="s">
        <v>132</v>
      </c>
      <c r="AU214" s="192" t="s">
        <v>83</v>
      </c>
      <c r="AV214" s="13" t="s">
        <v>83</v>
      </c>
      <c r="AW214" s="13" t="s">
        <v>35</v>
      </c>
      <c r="AX214" s="13" t="s">
        <v>73</v>
      </c>
      <c r="AY214" s="192" t="s">
        <v>119</v>
      </c>
    </row>
    <row r="215" spans="1:65" s="14" customFormat="1">
      <c r="B215" s="194"/>
      <c r="C215" s="195"/>
      <c r="D215" s="185" t="s">
        <v>132</v>
      </c>
      <c r="E215" s="196" t="s">
        <v>19</v>
      </c>
      <c r="F215" s="197" t="s">
        <v>308</v>
      </c>
      <c r="G215" s="195"/>
      <c r="H215" s="196" t="s">
        <v>19</v>
      </c>
      <c r="I215" s="195"/>
      <c r="J215" s="195"/>
      <c r="K215" s="195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132</v>
      </c>
      <c r="AU215" s="202" t="s">
        <v>83</v>
      </c>
      <c r="AV215" s="14" t="s">
        <v>81</v>
      </c>
      <c r="AW215" s="14" t="s">
        <v>35</v>
      </c>
      <c r="AX215" s="14" t="s">
        <v>73</v>
      </c>
      <c r="AY215" s="202" t="s">
        <v>119</v>
      </c>
    </row>
    <row r="216" spans="1:65" s="14" customFormat="1">
      <c r="B216" s="194"/>
      <c r="C216" s="195"/>
      <c r="D216" s="185" t="s">
        <v>132</v>
      </c>
      <c r="E216" s="196" t="s">
        <v>19</v>
      </c>
      <c r="F216" s="197" t="s">
        <v>309</v>
      </c>
      <c r="G216" s="195"/>
      <c r="H216" s="196" t="s">
        <v>19</v>
      </c>
      <c r="I216" s="195"/>
      <c r="J216" s="195"/>
      <c r="K216" s="195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132</v>
      </c>
      <c r="AU216" s="202" t="s">
        <v>83</v>
      </c>
      <c r="AV216" s="14" t="s">
        <v>81</v>
      </c>
      <c r="AW216" s="14" t="s">
        <v>35</v>
      </c>
      <c r="AX216" s="14" t="s">
        <v>73</v>
      </c>
      <c r="AY216" s="202" t="s">
        <v>119</v>
      </c>
    </row>
    <row r="217" spans="1:65" s="13" customFormat="1">
      <c r="B217" s="183"/>
      <c r="C217" s="184"/>
      <c r="D217" s="185" t="s">
        <v>132</v>
      </c>
      <c r="E217" s="193" t="s">
        <v>19</v>
      </c>
      <c r="F217" s="186" t="s">
        <v>188</v>
      </c>
      <c r="G217" s="184"/>
      <c r="H217" s="187">
        <v>20</v>
      </c>
      <c r="I217" s="184"/>
      <c r="J217" s="184"/>
      <c r="K217" s="184"/>
      <c r="L217" s="188"/>
      <c r="M217" s="189"/>
      <c r="N217" s="190"/>
      <c r="O217" s="190"/>
      <c r="P217" s="190"/>
      <c r="Q217" s="190"/>
      <c r="R217" s="190"/>
      <c r="S217" s="190"/>
      <c r="T217" s="191"/>
      <c r="AT217" s="192" t="s">
        <v>132</v>
      </c>
      <c r="AU217" s="192" t="s">
        <v>83</v>
      </c>
      <c r="AV217" s="13" t="s">
        <v>83</v>
      </c>
      <c r="AW217" s="13" t="s">
        <v>35</v>
      </c>
      <c r="AX217" s="13" t="s">
        <v>73</v>
      </c>
      <c r="AY217" s="192" t="s">
        <v>119</v>
      </c>
    </row>
    <row r="218" spans="1:65" s="14" customFormat="1" ht="20.399999999999999">
      <c r="B218" s="194"/>
      <c r="C218" s="195"/>
      <c r="D218" s="185" t="s">
        <v>132</v>
      </c>
      <c r="E218" s="196" t="s">
        <v>19</v>
      </c>
      <c r="F218" s="197" t="s">
        <v>311</v>
      </c>
      <c r="G218" s="195"/>
      <c r="H218" s="196" t="s">
        <v>19</v>
      </c>
      <c r="I218" s="195"/>
      <c r="J218" s="195"/>
      <c r="K218" s="195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132</v>
      </c>
      <c r="AU218" s="202" t="s">
        <v>83</v>
      </c>
      <c r="AV218" s="14" t="s">
        <v>81</v>
      </c>
      <c r="AW218" s="14" t="s">
        <v>35</v>
      </c>
      <c r="AX218" s="14" t="s">
        <v>73</v>
      </c>
      <c r="AY218" s="202" t="s">
        <v>119</v>
      </c>
    </row>
    <row r="219" spans="1:65" s="13" customFormat="1">
      <c r="B219" s="183"/>
      <c r="C219" s="184"/>
      <c r="D219" s="185" t="s">
        <v>132</v>
      </c>
      <c r="E219" s="193" t="s">
        <v>19</v>
      </c>
      <c r="F219" s="186" t="s">
        <v>318</v>
      </c>
      <c r="G219" s="184"/>
      <c r="H219" s="187">
        <v>10</v>
      </c>
      <c r="I219" s="184"/>
      <c r="J219" s="184"/>
      <c r="K219" s="184"/>
      <c r="L219" s="188"/>
      <c r="M219" s="189"/>
      <c r="N219" s="190"/>
      <c r="O219" s="190"/>
      <c r="P219" s="190"/>
      <c r="Q219" s="190"/>
      <c r="R219" s="190"/>
      <c r="S219" s="190"/>
      <c r="T219" s="191"/>
      <c r="AT219" s="192" t="s">
        <v>132</v>
      </c>
      <c r="AU219" s="192" t="s">
        <v>83</v>
      </c>
      <c r="AV219" s="13" t="s">
        <v>83</v>
      </c>
      <c r="AW219" s="13" t="s">
        <v>35</v>
      </c>
      <c r="AX219" s="13" t="s">
        <v>73</v>
      </c>
      <c r="AY219" s="192" t="s">
        <v>119</v>
      </c>
    </row>
    <row r="220" spans="1:65" s="15" customFormat="1">
      <c r="B220" s="203"/>
      <c r="C220" s="204"/>
      <c r="D220" s="185" t="s">
        <v>132</v>
      </c>
      <c r="E220" s="205" t="s">
        <v>19</v>
      </c>
      <c r="F220" s="206" t="s">
        <v>166</v>
      </c>
      <c r="G220" s="204"/>
      <c r="H220" s="207">
        <v>85</v>
      </c>
      <c r="I220" s="204"/>
      <c r="J220" s="204"/>
      <c r="K220" s="204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132</v>
      </c>
      <c r="AU220" s="212" t="s">
        <v>83</v>
      </c>
      <c r="AV220" s="15" t="s">
        <v>127</v>
      </c>
      <c r="AW220" s="15" t="s">
        <v>35</v>
      </c>
      <c r="AX220" s="15" t="s">
        <v>81</v>
      </c>
      <c r="AY220" s="212" t="s">
        <v>119</v>
      </c>
    </row>
    <row r="221" spans="1:65" s="2" customFormat="1" ht="16.5" customHeight="1">
      <c r="A221" s="33"/>
      <c r="B221" s="34"/>
      <c r="C221" s="171" t="s">
        <v>319</v>
      </c>
      <c r="D221" s="171" t="s">
        <v>122</v>
      </c>
      <c r="E221" s="172" t="s">
        <v>320</v>
      </c>
      <c r="F221" s="173" t="s">
        <v>321</v>
      </c>
      <c r="G221" s="174" t="s">
        <v>177</v>
      </c>
      <c r="H221" s="175">
        <v>64</v>
      </c>
      <c r="I221" s="176">
        <v>509.72</v>
      </c>
      <c r="J221" s="176">
        <f>ROUND(I221*H221,2)</f>
        <v>32622.080000000002</v>
      </c>
      <c r="K221" s="173" t="s">
        <v>19</v>
      </c>
      <c r="L221" s="38"/>
      <c r="M221" s="177" t="s">
        <v>19</v>
      </c>
      <c r="N221" s="178" t="s">
        <v>44</v>
      </c>
      <c r="O221" s="179">
        <v>0.69599999999999995</v>
      </c>
      <c r="P221" s="179">
        <f>O221*H221</f>
        <v>44.543999999999997</v>
      </c>
      <c r="Q221" s="179">
        <v>1.2887040000000001E-3</v>
      </c>
      <c r="R221" s="179">
        <f>Q221*H221</f>
        <v>8.2477056000000007E-2</v>
      </c>
      <c r="S221" s="179">
        <v>0</v>
      </c>
      <c r="T221" s="180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1" t="s">
        <v>160</v>
      </c>
      <c r="AT221" s="181" t="s">
        <v>122</v>
      </c>
      <c r="AU221" s="181" t="s">
        <v>83</v>
      </c>
      <c r="AY221" s="18" t="s">
        <v>119</v>
      </c>
      <c r="BE221" s="182">
        <f>IF(N221="základní",J221,0)</f>
        <v>32622.080000000002</v>
      </c>
      <c r="BF221" s="182">
        <f>IF(N221="snížená",J221,0)</f>
        <v>0</v>
      </c>
      <c r="BG221" s="182">
        <f>IF(N221="zákl. přenesená",J221,0)</f>
        <v>0</v>
      </c>
      <c r="BH221" s="182">
        <f>IF(N221="sníž. přenesená",J221,0)</f>
        <v>0</v>
      </c>
      <c r="BI221" s="182">
        <f>IF(N221="nulová",J221,0)</f>
        <v>0</v>
      </c>
      <c r="BJ221" s="18" t="s">
        <v>81</v>
      </c>
      <c r="BK221" s="182">
        <f>ROUND(I221*H221,2)</f>
        <v>32622.080000000002</v>
      </c>
      <c r="BL221" s="18" t="s">
        <v>160</v>
      </c>
      <c r="BM221" s="181" t="s">
        <v>322</v>
      </c>
    </row>
    <row r="222" spans="1:65" s="14" customFormat="1">
      <c r="B222" s="194"/>
      <c r="C222" s="195"/>
      <c r="D222" s="185" t="s">
        <v>132</v>
      </c>
      <c r="E222" s="196" t="s">
        <v>19</v>
      </c>
      <c r="F222" s="197" t="s">
        <v>303</v>
      </c>
      <c r="G222" s="195"/>
      <c r="H222" s="196" t="s">
        <v>19</v>
      </c>
      <c r="I222" s="195"/>
      <c r="J222" s="195"/>
      <c r="K222" s="195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132</v>
      </c>
      <c r="AU222" s="202" t="s">
        <v>83</v>
      </c>
      <c r="AV222" s="14" t="s">
        <v>81</v>
      </c>
      <c r="AW222" s="14" t="s">
        <v>35</v>
      </c>
      <c r="AX222" s="14" t="s">
        <v>73</v>
      </c>
      <c r="AY222" s="202" t="s">
        <v>119</v>
      </c>
    </row>
    <row r="223" spans="1:65" s="14" customFormat="1" ht="20.399999999999999">
      <c r="B223" s="194"/>
      <c r="C223" s="195"/>
      <c r="D223" s="185" t="s">
        <v>132</v>
      </c>
      <c r="E223" s="196" t="s">
        <v>19</v>
      </c>
      <c r="F223" s="197" t="s">
        <v>306</v>
      </c>
      <c r="G223" s="195"/>
      <c r="H223" s="196" t="s">
        <v>19</v>
      </c>
      <c r="I223" s="195"/>
      <c r="J223" s="195"/>
      <c r="K223" s="195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132</v>
      </c>
      <c r="AU223" s="202" t="s">
        <v>83</v>
      </c>
      <c r="AV223" s="14" t="s">
        <v>81</v>
      </c>
      <c r="AW223" s="14" t="s">
        <v>35</v>
      </c>
      <c r="AX223" s="14" t="s">
        <v>73</v>
      </c>
      <c r="AY223" s="202" t="s">
        <v>119</v>
      </c>
    </row>
    <row r="224" spans="1:65" s="13" customFormat="1">
      <c r="B224" s="183"/>
      <c r="C224" s="184"/>
      <c r="D224" s="185" t="s">
        <v>132</v>
      </c>
      <c r="E224" s="193" t="s">
        <v>19</v>
      </c>
      <c r="F224" s="186" t="s">
        <v>323</v>
      </c>
      <c r="G224" s="184"/>
      <c r="H224" s="187">
        <v>32</v>
      </c>
      <c r="I224" s="184"/>
      <c r="J224" s="184"/>
      <c r="K224" s="184"/>
      <c r="L224" s="188"/>
      <c r="M224" s="189"/>
      <c r="N224" s="190"/>
      <c r="O224" s="190"/>
      <c r="P224" s="190"/>
      <c r="Q224" s="190"/>
      <c r="R224" s="190"/>
      <c r="S224" s="190"/>
      <c r="T224" s="191"/>
      <c r="AT224" s="192" t="s">
        <v>132</v>
      </c>
      <c r="AU224" s="192" t="s">
        <v>83</v>
      </c>
      <c r="AV224" s="13" t="s">
        <v>83</v>
      </c>
      <c r="AW224" s="13" t="s">
        <v>35</v>
      </c>
      <c r="AX224" s="13" t="s">
        <v>73</v>
      </c>
      <c r="AY224" s="192" t="s">
        <v>119</v>
      </c>
    </row>
    <row r="225" spans="1:65" s="14" customFormat="1">
      <c r="B225" s="194"/>
      <c r="C225" s="195"/>
      <c r="D225" s="185" t="s">
        <v>132</v>
      </c>
      <c r="E225" s="196" t="s">
        <v>19</v>
      </c>
      <c r="F225" s="197" t="s">
        <v>308</v>
      </c>
      <c r="G225" s="195"/>
      <c r="H225" s="196" t="s">
        <v>19</v>
      </c>
      <c r="I225" s="195"/>
      <c r="J225" s="195"/>
      <c r="K225" s="195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132</v>
      </c>
      <c r="AU225" s="202" t="s">
        <v>83</v>
      </c>
      <c r="AV225" s="14" t="s">
        <v>81</v>
      </c>
      <c r="AW225" s="14" t="s">
        <v>35</v>
      </c>
      <c r="AX225" s="14" t="s">
        <v>73</v>
      </c>
      <c r="AY225" s="202" t="s">
        <v>119</v>
      </c>
    </row>
    <row r="226" spans="1:65" s="14" customFormat="1" ht="20.399999999999999">
      <c r="B226" s="194"/>
      <c r="C226" s="195"/>
      <c r="D226" s="185" t="s">
        <v>132</v>
      </c>
      <c r="E226" s="196" t="s">
        <v>19</v>
      </c>
      <c r="F226" s="197" t="s">
        <v>311</v>
      </c>
      <c r="G226" s="195"/>
      <c r="H226" s="196" t="s">
        <v>19</v>
      </c>
      <c r="I226" s="195"/>
      <c r="J226" s="195"/>
      <c r="K226" s="195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132</v>
      </c>
      <c r="AU226" s="202" t="s">
        <v>83</v>
      </c>
      <c r="AV226" s="14" t="s">
        <v>81</v>
      </c>
      <c r="AW226" s="14" t="s">
        <v>35</v>
      </c>
      <c r="AX226" s="14" t="s">
        <v>73</v>
      </c>
      <c r="AY226" s="202" t="s">
        <v>119</v>
      </c>
    </row>
    <row r="227" spans="1:65" s="13" customFormat="1">
      <c r="B227" s="183"/>
      <c r="C227" s="184"/>
      <c r="D227" s="185" t="s">
        <v>132</v>
      </c>
      <c r="E227" s="193" t="s">
        <v>19</v>
      </c>
      <c r="F227" s="186" t="s">
        <v>323</v>
      </c>
      <c r="G227" s="184"/>
      <c r="H227" s="187">
        <v>32</v>
      </c>
      <c r="I227" s="184"/>
      <c r="J227" s="184"/>
      <c r="K227" s="184"/>
      <c r="L227" s="188"/>
      <c r="M227" s="189"/>
      <c r="N227" s="190"/>
      <c r="O227" s="190"/>
      <c r="P227" s="190"/>
      <c r="Q227" s="190"/>
      <c r="R227" s="190"/>
      <c r="S227" s="190"/>
      <c r="T227" s="191"/>
      <c r="AT227" s="192" t="s">
        <v>132</v>
      </c>
      <c r="AU227" s="192" t="s">
        <v>83</v>
      </c>
      <c r="AV227" s="13" t="s">
        <v>83</v>
      </c>
      <c r="AW227" s="13" t="s">
        <v>35</v>
      </c>
      <c r="AX227" s="13" t="s">
        <v>73</v>
      </c>
      <c r="AY227" s="192" t="s">
        <v>119</v>
      </c>
    </row>
    <row r="228" spans="1:65" s="15" customFormat="1">
      <c r="B228" s="203"/>
      <c r="C228" s="204"/>
      <c r="D228" s="185" t="s">
        <v>132</v>
      </c>
      <c r="E228" s="205" t="s">
        <v>19</v>
      </c>
      <c r="F228" s="206" t="s">
        <v>166</v>
      </c>
      <c r="G228" s="204"/>
      <c r="H228" s="207">
        <v>64</v>
      </c>
      <c r="I228" s="204"/>
      <c r="J228" s="204"/>
      <c r="K228" s="204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132</v>
      </c>
      <c r="AU228" s="212" t="s">
        <v>83</v>
      </c>
      <c r="AV228" s="15" t="s">
        <v>127</v>
      </c>
      <c r="AW228" s="15" t="s">
        <v>35</v>
      </c>
      <c r="AX228" s="15" t="s">
        <v>81</v>
      </c>
      <c r="AY228" s="212" t="s">
        <v>119</v>
      </c>
    </row>
    <row r="229" spans="1:65" s="2" customFormat="1" ht="24" customHeight="1">
      <c r="A229" s="33"/>
      <c r="B229" s="34"/>
      <c r="C229" s="171" t="s">
        <v>324</v>
      </c>
      <c r="D229" s="171" t="s">
        <v>122</v>
      </c>
      <c r="E229" s="172" t="s">
        <v>325</v>
      </c>
      <c r="F229" s="173" t="s">
        <v>326</v>
      </c>
      <c r="G229" s="174" t="s">
        <v>177</v>
      </c>
      <c r="H229" s="175">
        <v>205</v>
      </c>
      <c r="I229" s="176">
        <v>58.4</v>
      </c>
      <c r="J229" s="176">
        <f>ROUND(I229*H229,2)</f>
        <v>11972</v>
      </c>
      <c r="K229" s="173" t="s">
        <v>126</v>
      </c>
      <c r="L229" s="38"/>
      <c r="M229" s="177" t="s">
        <v>19</v>
      </c>
      <c r="N229" s="178" t="s">
        <v>44</v>
      </c>
      <c r="O229" s="179">
        <v>0.10299999999999999</v>
      </c>
      <c r="P229" s="179">
        <f>O229*H229</f>
        <v>21.114999999999998</v>
      </c>
      <c r="Q229" s="179">
        <v>5.0000000000000002E-5</v>
      </c>
      <c r="R229" s="179">
        <f>Q229*H229</f>
        <v>1.025E-2</v>
      </c>
      <c r="S229" s="179">
        <v>0</v>
      </c>
      <c r="T229" s="180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1" t="s">
        <v>160</v>
      </c>
      <c r="AT229" s="181" t="s">
        <v>122</v>
      </c>
      <c r="AU229" s="181" t="s">
        <v>83</v>
      </c>
      <c r="AY229" s="18" t="s">
        <v>119</v>
      </c>
      <c r="BE229" s="182">
        <f>IF(N229="základní",J229,0)</f>
        <v>11972</v>
      </c>
      <c r="BF229" s="182">
        <f>IF(N229="snížená",J229,0)</f>
        <v>0</v>
      </c>
      <c r="BG229" s="182">
        <f>IF(N229="zákl. přenesená",J229,0)</f>
        <v>0</v>
      </c>
      <c r="BH229" s="182">
        <f>IF(N229="sníž. přenesená",J229,0)</f>
        <v>0</v>
      </c>
      <c r="BI229" s="182">
        <f>IF(N229="nulová",J229,0)</f>
        <v>0</v>
      </c>
      <c r="BJ229" s="18" t="s">
        <v>81</v>
      </c>
      <c r="BK229" s="182">
        <f>ROUND(I229*H229,2)</f>
        <v>11972</v>
      </c>
      <c r="BL229" s="18" t="s">
        <v>160</v>
      </c>
      <c r="BM229" s="181" t="s">
        <v>327</v>
      </c>
    </row>
    <row r="230" spans="1:65" s="14" customFormat="1">
      <c r="B230" s="194"/>
      <c r="C230" s="195"/>
      <c r="D230" s="185" t="s">
        <v>132</v>
      </c>
      <c r="E230" s="196" t="s">
        <v>19</v>
      </c>
      <c r="F230" s="197" t="s">
        <v>303</v>
      </c>
      <c r="G230" s="195"/>
      <c r="H230" s="196" t="s">
        <v>19</v>
      </c>
      <c r="I230" s="195"/>
      <c r="J230" s="195"/>
      <c r="K230" s="195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132</v>
      </c>
      <c r="AU230" s="202" t="s">
        <v>83</v>
      </c>
      <c r="AV230" s="14" t="s">
        <v>81</v>
      </c>
      <c r="AW230" s="14" t="s">
        <v>35</v>
      </c>
      <c r="AX230" s="14" t="s">
        <v>73</v>
      </c>
      <c r="AY230" s="202" t="s">
        <v>119</v>
      </c>
    </row>
    <row r="231" spans="1:65" s="13" customFormat="1">
      <c r="B231" s="183"/>
      <c r="C231" s="184"/>
      <c r="D231" s="185" t="s">
        <v>132</v>
      </c>
      <c r="E231" s="193" t="s">
        <v>19</v>
      </c>
      <c r="F231" s="186" t="s">
        <v>328</v>
      </c>
      <c r="G231" s="184"/>
      <c r="H231" s="187">
        <v>130</v>
      </c>
      <c r="I231" s="184"/>
      <c r="J231" s="184"/>
      <c r="K231" s="184"/>
      <c r="L231" s="188"/>
      <c r="M231" s="189"/>
      <c r="N231" s="190"/>
      <c r="O231" s="190"/>
      <c r="P231" s="190"/>
      <c r="Q231" s="190"/>
      <c r="R231" s="190"/>
      <c r="S231" s="190"/>
      <c r="T231" s="191"/>
      <c r="AT231" s="192" t="s">
        <v>132</v>
      </c>
      <c r="AU231" s="192" t="s">
        <v>83</v>
      </c>
      <c r="AV231" s="13" t="s">
        <v>83</v>
      </c>
      <c r="AW231" s="13" t="s">
        <v>35</v>
      </c>
      <c r="AX231" s="13" t="s">
        <v>73</v>
      </c>
      <c r="AY231" s="192" t="s">
        <v>119</v>
      </c>
    </row>
    <row r="232" spans="1:65" s="14" customFormat="1">
      <c r="B232" s="194"/>
      <c r="C232" s="195"/>
      <c r="D232" s="185" t="s">
        <v>132</v>
      </c>
      <c r="E232" s="196" t="s">
        <v>19</v>
      </c>
      <c r="F232" s="197" t="s">
        <v>308</v>
      </c>
      <c r="G232" s="195"/>
      <c r="H232" s="196" t="s">
        <v>19</v>
      </c>
      <c r="I232" s="195"/>
      <c r="J232" s="195"/>
      <c r="K232" s="195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132</v>
      </c>
      <c r="AU232" s="202" t="s">
        <v>83</v>
      </c>
      <c r="AV232" s="14" t="s">
        <v>81</v>
      </c>
      <c r="AW232" s="14" t="s">
        <v>35</v>
      </c>
      <c r="AX232" s="14" t="s">
        <v>73</v>
      </c>
      <c r="AY232" s="202" t="s">
        <v>119</v>
      </c>
    </row>
    <row r="233" spans="1:65" s="13" customFormat="1">
      <c r="B233" s="183"/>
      <c r="C233" s="184"/>
      <c r="D233" s="185" t="s">
        <v>132</v>
      </c>
      <c r="E233" s="193" t="s">
        <v>19</v>
      </c>
      <c r="F233" s="186" t="s">
        <v>329</v>
      </c>
      <c r="G233" s="184"/>
      <c r="H233" s="187">
        <v>75</v>
      </c>
      <c r="I233" s="184"/>
      <c r="J233" s="184"/>
      <c r="K233" s="184"/>
      <c r="L233" s="188"/>
      <c r="M233" s="189"/>
      <c r="N233" s="190"/>
      <c r="O233" s="190"/>
      <c r="P233" s="190"/>
      <c r="Q233" s="190"/>
      <c r="R233" s="190"/>
      <c r="S233" s="190"/>
      <c r="T233" s="191"/>
      <c r="AT233" s="192" t="s">
        <v>132</v>
      </c>
      <c r="AU233" s="192" t="s">
        <v>83</v>
      </c>
      <c r="AV233" s="13" t="s">
        <v>83</v>
      </c>
      <c r="AW233" s="13" t="s">
        <v>35</v>
      </c>
      <c r="AX233" s="13" t="s">
        <v>73</v>
      </c>
      <c r="AY233" s="192" t="s">
        <v>119</v>
      </c>
    </row>
    <row r="234" spans="1:65" s="15" customFormat="1">
      <c r="B234" s="203"/>
      <c r="C234" s="204"/>
      <c r="D234" s="185" t="s">
        <v>132</v>
      </c>
      <c r="E234" s="205" t="s">
        <v>19</v>
      </c>
      <c r="F234" s="206" t="s">
        <v>166</v>
      </c>
      <c r="G234" s="204"/>
      <c r="H234" s="207">
        <v>205</v>
      </c>
      <c r="I234" s="204"/>
      <c r="J234" s="204"/>
      <c r="K234" s="204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132</v>
      </c>
      <c r="AU234" s="212" t="s">
        <v>83</v>
      </c>
      <c r="AV234" s="15" t="s">
        <v>127</v>
      </c>
      <c r="AW234" s="15" t="s">
        <v>35</v>
      </c>
      <c r="AX234" s="15" t="s">
        <v>81</v>
      </c>
      <c r="AY234" s="212" t="s">
        <v>119</v>
      </c>
    </row>
    <row r="235" spans="1:65" s="2" customFormat="1" ht="24" customHeight="1">
      <c r="A235" s="33"/>
      <c r="B235" s="34"/>
      <c r="C235" s="171" t="s">
        <v>330</v>
      </c>
      <c r="D235" s="171" t="s">
        <v>122</v>
      </c>
      <c r="E235" s="172" t="s">
        <v>331</v>
      </c>
      <c r="F235" s="173" t="s">
        <v>332</v>
      </c>
      <c r="G235" s="174" t="s">
        <v>177</v>
      </c>
      <c r="H235" s="175">
        <v>65</v>
      </c>
      <c r="I235" s="176">
        <v>69.099999999999994</v>
      </c>
      <c r="J235" s="176">
        <f>ROUND(I235*H235,2)</f>
        <v>4491.5</v>
      </c>
      <c r="K235" s="173" t="s">
        <v>126</v>
      </c>
      <c r="L235" s="38"/>
      <c r="M235" s="177" t="s">
        <v>19</v>
      </c>
      <c r="N235" s="178" t="s">
        <v>44</v>
      </c>
      <c r="O235" s="179">
        <v>0.10299999999999999</v>
      </c>
      <c r="P235" s="179">
        <f>O235*H235</f>
        <v>6.6949999999999994</v>
      </c>
      <c r="Q235" s="179">
        <v>6.9999999999999994E-5</v>
      </c>
      <c r="R235" s="179">
        <f>Q235*H235</f>
        <v>4.5499999999999994E-3</v>
      </c>
      <c r="S235" s="179">
        <v>0</v>
      </c>
      <c r="T235" s="180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1" t="s">
        <v>160</v>
      </c>
      <c r="AT235" s="181" t="s">
        <v>122</v>
      </c>
      <c r="AU235" s="181" t="s">
        <v>83</v>
      </c>
      <c r="AY235" s="18" t="s">
        <v>119</v>
      </c>
      <c r="BE235" s="182">
        <f>IF(N235="základní",J235,0)</f>
        <v>4491.5</v>
      </c>
      <c r="BF235" s="182">
        <f>IF(N235="snížená",J235,0)</f>
        <v>0</v>
      </c>
      <c r="BG235" s="182">
        <f>IF(N235="zákl. přenesená",J235,0)</f>
        <v>0</v>
      </c>
      <c r="BH235" s="182">
        <f>IF(N235="sníž. přenesená",J235,0)</f>
        <v>0</v>
      </c>
      <c r="BI235" s="182">
        <f>IF(N235="nulová",J235,0)</f>
        <v>0</v>
      </c>
      <c r="BJ235" s="18" t="s">
        <v>81</v>
      </c>
      <c r="BK235" s="182">
        <f>ROUND(I235*H235,2)</f>
        <v>4491.5</v>
      </c>
      <c r="BL235" s="18" t="s">
        <v>160</v>
      </c>
      <c r="BM235" s="181" t="s">
        <v>333</v>
      </c>
    </row>
    <row r="236" spans="1:65" s="14" customFormat="1">
      <c r="B236" s="194"/>
      <c r="C236" s="195"/>
      <c r="D236" s="185" t="s">
        <v>132</v>
      </c>
      <c r="E236" s="196" t="s">
        <v>19</v>
      </c>
      <c r="F236" s="197" t="s">
        <v>303</v>
      </c>
      <c r="G236" s="195"/>
      <c r="H236" s="196" t="s">
        <v>19</v>
      </c>
      <c r="I236" s="195"/>
      <c r="J236" s="195"/>
      <c r="K236" s="195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132</v>
      </c>
      <c r="AU236" s="202" t="s">
        <v>83</v>
      </c>
      <c r="AV236" s="14" t="s">
        <v>81</v>
      </c>
      <c r="AW236" s="14" t="s">
        <v>35</v>
      </c>
      <c r="AX236" s="14" t="s">
        <v>73</v>
      </c>
      <c r="AY236" s="202" t="s">
        <v>119</v>
      </c>
    </row>
    <row r="237" spans="1:65" s="13" customFormat="1">
      <c r="B237" s="183"/>
      <c r="C237" s="184"/>
      <c r="D237" s="185" t="s">
        <v>132</v>
      </c>
      <c r="E237" s="193" t="s">
        <v>19</v>
      </c>
      <c r="F237" s="186" t="s">
        <v>334</v>
      </c>
      <c r="G237" s="184"/>
      <c r="H237" s="187">
        <v>45</v>
      </c>
      <c r="I237" s="184"/>
      <c r="J237" s="184"/>
      <c r="K237" s="184"/>
      <c r="L237" s="188"/>
      <c r="M237" s="189"/>
      <c r="N237" s="190"/>
      <c r="O237" s="190"/>
      <c r="P237" s="190"/>
      <c r="Q237" s="190"/>
      <c r="R237" s="190"/>
      <c r="S237" s="190"/>
      <c r="T237" s="191"/>
      <c r="AT237" s="192" t="s">
        <v>132</v>
      </c>
      <c r="AU237" s="192" t="s">
        <v>83</v>
      </c>
      <c r="AV237" s="13" t="s">
        <v>83</v>
      </c>
      <c r="AW237" s="13" t="s">
        <v>35</v>
      </c>
      <c r="AX237" s="13" t="s">
        <v>73</v>
      </c>
      <c r="AY237" s="192" t="s">
        <v>119</v>
      </c>
    </row>
    <row r="238" spans="1:65" s="14" customFormat="1">
      <c r="B238" s="194"/>
      <c r="C238" s="195"/>
      <c r="D238" s="185" t="s">
        <v>132</v>
      </c>
      <c r="E238" s="196" t="s">
        <v>19</v>
      </c>
      <c r="F238" s="197" t="s">
        <v>308</v>
      </c>
      <c r="G238" s="195"/>
      <c r="H238" s="196" t="s">
        <v>19</v>
      </c>
      <c r="I238" s="195"/>
      <c r="J238" s="195"/>
      <c r="K238" s="195"/>
      <c r="L238" s="198"/>
      <c r="M238" s="199"/>
      <c r="N238" s="200"/>
      <c r="O238" s="200"/>
      <c r="P238" s="200"/>
      <c r="Q238" s="200"/>
      <c r="R238" s="200"/>
      <c r="S238" s="200"/>
      <c r="T238" s="201"/>
      <c r="AT238" s="202" t="s">
        <v>132</v>
      </c>
      <c r="AU238" s="202" t="s">
        <v>83</v>
      </c>
      <c r="AV238" s="14" t="s">
        <v>81</v>
      </c>
      <c r="AW238" s="14" t="s">
        <v>35</v>
      </c>
      <c r="AX238" s="14" t="s">
        <v>73</v>
      </c>
      <c r="AY238" s="202" t="s">
        <v>119</v>
      </c>
    </row>
    <row r="239" spans="1:65" s="13" customFormat="1">
      <c r="B239" s="183"/>
      <c r="C239" s="184"/>
      <c r="D239" s="185" t="s">
        <v>132</v>
      </c>
      <c r="E239" s="193" t="s">
        <v>19</v>
      </c>
      <c r="F239" s="186" t="s">
        <v>335</v>
      </c>
      <c r="G239" s="184"/>
      <c r="H239" s="187">
        <v>20</v>
      </c>
      <c r="I239" s="184"/>
      <c r="J239" s="184"/>
      <c r="K239" s="184"/>
      <c r="L239" s="188"/>
      <c r="M239" s="189"/>
      <c r="N239" s="190"/>
      <c r="O239" s="190"/>
      <c r="P239" s="190"/>
      <c r="Q239" s="190"/>
      <c r="R239" s="190"/>
      <c r="S239" s="190"/>
      <c r="T239" s="191"/>
      <c r="AT239" s="192" t="s">
        <v>132</v>
      </c>
      <c r="AU239" s="192" t="s">
        <v>83</v>
      </c>
      <c r="AV239" s="13" t="s">
        <v>83</v>
      </c>
      <c r="AW239" s="13" t="s">
        <v>35</v>
      </c>
      <c r="AX239" s="13" t="s">
        <v>73</v>
      </c>
      <c r="AY239" s="192" t="s">
        <v>119</v>
      </c>
    </row>
    <row r="240" spans="1:65" s="15" customFormat="1">
      <c r="B240" s="203"/>
      <c r="C240" s="204"/>
      <c r="D240" s="185" t="s">
        <v>132</v>
      </c>
      <c r="E240" s="205" t="s">
        <v>19</v>
      </c>
      <c r="F240" s="206" t="s">
        <v>166</v>
      </c>
      <c r="G240" s="204"/>
      <c r="H240" s="207">
        <v>65</v>
      </c>
      <c r="I240" s="204"/>
      <c r="J240" s="204"/>
      <c r="K240" s="204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132</v>
      </c>
      <c r="AU240" s="212" t="s">
        <v>83</v>
      </c>
      <c r="AV240" s="15" t="s">
        <v>127</v>
      </c>
      <c r="AW240" s="15" t="s">
        <v>35</v>
      </c>
      <c r="AX240" s="15" t="s">
        <v>81</v>
      </c>
      <c r="AY240" s="212" t="s">
        <v>119</v>
      </c>
    </row>
    <row r="241" spans="1:65" s="2" customFormat="1" ht="24" customHeight="1">
      <c r="A241" s="33"/>
      <c r="B241" s="34"/>
      <c r="C241" s="171" t="s">
        <v>336</v>
      </c>
      <c r="D241" s="171" t="s">
        <v>122</v>
      </c>
      <c r="E241" s="172" t="s">
        <v>337</v>
      </c>
      <c r="F241" s="173" t="s">
        <v>338</v>
      </c>
      <c r="G241" s="174" t="s">
        <v>177</v>
      </c>
      <c r="H241" s="175">
        <v>1</v>
      </c>
      <c r="I241" s="176">
        <v>68.2</v>
      </c>
      <c r="J241" s="176">
        <f>ROUND(I241*H241,2)</f>
        <v>68.2</v>
      </c>
      <c r="K241" s="173" t="s">
        <v>126</v>
      </c>
      <c r="L241" s="38"/>
      <c r="M241" s="177" t="s">
        <v>19</v>
      </c>
      <c r="N241" s="178" t="s">
        <v>44</v>
      </c>
      <c r="O241" s="179">
        <v>0.106</v>
      </c>
      <c r="P241" s="179">
        <f>O241*H241</f>
        <v>0.106</v>
      </c>
      <c r="Q241" s="179">
        <v>6.9999999999999994E-5</v>
      </c>
      <c r="R241" s="179">
        <f>Q241*H241</f>
        <v>6.9999999999999994E-5</v>
      </c>
      <c r="S241" s="179">
        <v>0</v>
      </c>
      <c r="T241" s="180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81" t="s">
        <v>160</v>
      </c>
      <c r="AT241" s="181" t="s">
        <v>122</v>
      </c>
      <c r="AU241" s="181" t="s">
        <v>83</v>
      </c>
      <c r="AY241" s="18" t="s">
        <v>119</v>
      </c>
      <c r="BE241" s="182">
        <f>IF(N241="základní",J241,0)</f>
        <v>68.2</v>
      </c>
      <c r="BF241" s="182">
        <f>IF(N241="snížená",J241,0)</f>
        <v>0</v>
      </c>
      <c r="BG241" s="182">
        <f>IF(N241="zákl. přenesená",J241,0)</f>
        <v>0</v>
      </c>
      <c r="BH241" s="182">
        <f>IF(N241="sníž. přenesená",J241,0)</f>
        <v>0</v>
      </c>
      <c r="BI241" s="182">
        <f>IF(N241="nulová",J241,0)</f>
        <v>0</v>
      </c>
      <c r="BJ241" s="18" t="s">
        <v>81</v>
      </c>
      <c r="BK241" s="182">
        <f>ROUND(I241*H241,2)</f>
        <v>68.2</v>
      </c>
      <c r="BL241" s="18" t="s">
        <v>160</v>
      </c>
      <c r="BM241" s="181" t="s">
        <v>339</v>
      </c>
    </row>
    <row r="242" spans="1:65" s="14" customFormat="1">
      <c r="B242" s="194"/>
      <c r="C242" s="195"/>
      <c r="D242" s="185" t="s">
        <v>132</v>
      </c>
      <c r="E242" s="196" t="s">
        <v>19</v>
      </c>
      <c r="F242" s="197" t="s">
        <v>303</v>
      </c>
      <c r="G242" s="195"/>
      <c r="H242" s="196" t="s">
        <v>19</v>
      </c>
      <c r="I242" s="195"/>
      <c r="J242" s="195"/>
      <c r="K242" s="195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132</v>
      </c>
      <c r="AU242" s="202" t="s">
        <v>83</v>
      </c>
      <c r="AV242" s="14" t="s">
        <v>81</v>
      </c>
      <c r="AW242" s="14" t="s">
        <v>35</v>
      </c>
      <c r="AX242" s="14" t="s">
        <v>73</v>
      </c>
      <c r="AY242" s="202" t="s">
        <v>119</v>
      </c>
    </row>
    <row r="243" spans="1:65" s="13" customFormat="1">
      <c r="B243" s="183"/>
      <c r="C243" s="184"/>
      <c r="D243" s="185" t="s">
        <v>132</v>
      </c>
      <c r="E243" s="193" t="s">
        <v>19</v>
      </c>
      <c r="F243" s="186" t="s">
        <v>340</v>
      </c>
      <c r="G243" s="184"/>
      <c r="H243" s="187">
        <v>1</v>
      </c>
      <c r="I243" s="184"/>
      <c r="J243" s="184"/>
      <c r="K243" s="184"/>
      <c r="L243" s="188"/>
      <c r="M243" s="189"/>
      <c r="N243" s="190"/>
      <c r="O243" s="190"/>
      <c r="P243" s="190"/>
      <c r="Q243" s="190"/>
      <c r="R243" s="190"/>
      <c r="S243" s="190"/>
      <c r="T243" s="191"/>
      <c r="AT243" s="192" t="s">
        <v>132</v>
      </c>
      <c r="AU243" s="192" t="s">
        <v>83</v>
      </c>
      <c r="AV243" s="13" t="s">
        <v>83</v>
      </c>
      <c r="AW243" s="13" t="s">
        <v>35</v>
      </c>
      <c r="AX243" s="13" t="s">
        <v>81</v>
      </c>
      <c r="AY243" s="192" t="s">
        <v>119</v>
      </c>
    </row>
    <row r="244" spans="1:65" s="2" customFormat="1" ht="24" customHeight="1">
      <c r="A244" s="33"/>
      <c r="B244" s="34"/>
      <c r="C244" s="171" t="s">
        <v>341</v>
      </c>
      <c r="D244" s="171" t="s">
        <v>122</v>
      </c>
      <c r="E244" s="172" t="s">
        <v>342</v>
      </c>
      <c r="F244" s="173" t="s">
        <v>343</v>
      </c>
      <c r="G244" s="174" t="s">
        <v>177</v>
      </c>
      <c r="H244" s="175">
        <v>42</v>
      </c>
      <c r="I244" s="176">
        <v>84.5</v>
      </c>
      <c r="J244" s="176">
        <f>ROUND(I244*H244,2)</f>
        <v>3549</v>
      </c>
      <c r="K244" s="173" t="s">
        <v>126</v>
      </c>
      <c r="L244" s="38"/>
      <c r="M244" s="177" t="s">
        <v>19</v>
      </c>
      <c r="N244" s="178" t="s">
        <v>44</v>
      </c>
      <c r="O244" s="179">
        <v>0.106</v>
      </c>
      <c r="P244" s="179">
        <f>O244*H244</f>
        <v>4.452</v>
      </c>
      <c r="Q244" s="179">
        <v>9.0000000000000006E-5</v>
      </c>
      <c r="R244" s="179">
        <f>Q244*H244</f>
        <v>3.7800000000000004E-3</v>
      </c>
      <c r="S244" s="179">
        <v>0</v>
      </c>
      <c r="T244" s="180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81" t="s">
        <v>160</v>
      </c>
      <c r="AT244" s="181" t="s">
        <v>122</v>
      </c>
      <c r="AU244" s="181" t="s">
        <v>83</v>
      </c>
      <c r="AY244" s="18" t="s">
        <v>119</v>
      </c>
      <c r="BE244" s="182">
        <f>IF(N244="základní",J244,0)</f>
        <v>3549</v>
      </c>
      <c r="BF244" s="182">
        <f>IF(N244="snížená",J244,0)</f>
        <v>0</v>
      </c>
      <c r="BG244" s="182">
        <f>IF(N244="zákl. přenesená",J244,0)</f>
        <v>0</v>
      </c>
      <c r="BH244" s="182">
        <f>IF(N244="sníž. přenesená",J244,0)</f>
        <v>0</v>
      </c>
      <c r="BI244" s="182">
        <f>IF(N244="nulová",J244,0)</f>
        <v>0</v>
      </c>
      <c r="BJ244" s="18" t="s">
        <v>81</v>
      </c>
      <c r="BK244" s="182">
        <f>ROUND(I244*H244,2)</f>
        <v>3549</v>
      </c>
      <c r="BL244" s="18" t="s">
        <v>160</v>
      </c>
      <c r="BM244" s="181" t="s">
        <v>344</v>
      </c>
    </row>
    <row r="245" spans="1:65" s="14" customFormat="1">
      <c r="B245" s="194"/>
      <c r="C245" s="195"/>
      <c r="D245" s="185" t="s">
        <v>132</v>
      </c>
      <c r="E245" s="196" t="s">
        <v>19</v>
      </c>
      <c r="F245" s="197" t="s">
        <v>303</v>
      </c>
      <c r="G245" s="195"/>
      <c r="H245" s="196" t="s">
        <v>19</v>
      </c>
      <c r="I245" s="195"/>
      <c r="J245" s="195"/>
      <c r="K245" s="195"/>
      <c r="L245" s="198"/>
      <c r="M245" s="199"/>
      <c r="N245" s="200"/>
      <c r="O245" s="200"/>
      <c r="P245" s="200"/>
      <c r="Q245" s="200"/>
      <c r="R245" s="200"/>
      <c r="S245" s="200"/>
      <c r="T245" s="201"/>
      <c r="AT245" s="202" t="s">
        <v>132</v>
      </c>
      <c r="AU245" s="202" t="s">
        <v>83</v>
      </c>
      <c r="AV245" s="14" t="s">
        <v>81</v>
      </c>
      <c r="AW245" s="14" t="s">
        <v>35</v>
      </c>
      <c r="AX245" s="14" t="s">
        <v>73</v>
      </c>
      <c r="AY245" s="202" t="s">
        <v>119</v>
      </c>
    </row>
    <row r="246" spans="1:65" s="13" customFormat="1">
      <c r="B246" s="183"/>
      <c r="C246" s="184"/>
      <c r="D246" s="185" t="s">
        <v>132</v>
      </c>
      <c r="E246" s="193" t="s">
        <v>19</v>
      </c>
      <c r="F246" s="186" t="s">
        <v>345</v>
      </c>
      <c r="G246" s="184"/>
      <c r="H246" s="187">
        <v>10</v>
      </c>
      <c r="I246" s="184"/>
      <c r="J246" s="184"/>
      <c r="K246" s="184"/>
      <c r="L246" s="188"/>
      <c r="M246" s="189"/>
      <c r="N246" s="190"/>
      <c r="O246" s="190"/>
      <c r="P246" s="190"/>
      <c r="Q246" s="190"/>
      <c r="R246" s="190"/>
      <c r="S246" s="190"/>
      <c r="T246" s="191"/>
      <c r="AT246" s="192" t="s">
        <v>132</v>
      </c>
      <c r="AU246" s="192" t="s">
        <v>83</v>
      </c>
      <c r="AV246" s="13" t="s">
        <v>83</v>
      </c>
      <c r="AW246" s="13" t="s">
        <v>35</v>
      </c>
      <c r="AX246" s="13" t="s">
        <v>73</v>
      </c>
      <c r="AY246" s="192" t="s">
        <v>119</v>
      </c>
    </row>
    <row r="247" spans="1:65" s="13" customFormat="1">
      <c r="B247" s="183"/>
      <c r="C247" s="184"/>
      <c r="D247" s="185" t="s">
        <v>132</v>
      </c>
      <c r="E247" s="193" t="s">
        <v>19</v>
      </c>
      <c r="F247" s="186" t="s">
        <v>346</v>
      </c>
      <c r="G247" s="184"/>
      <c r="H247" s="187">
        <v>32</v>
      </c>
      <c r="I247" s="184"/>
      <c r="J247" s="184"/>
      <c r="K247" s="184"/>
      <c r="L247" s="188"/>
      <c r="M247" s="189"/>
      <c r="N247" s="190"/>
      <c r="O247" s="190"/>
      <c r="P247" s="190"/>
      <c r="Q247" s="190"/>
      <c r="R247" s="190"/>
      <c r="S247" s="190"/>
      <c r="T247" s="191"/>
      <c r="AT247" s="192" t="s">
        <v>132</v>
      </c>
      <c r="AU247" s="192" t="s">
        <v>83</v>
      </c>
      <c r="AV247" s="13" t="s">
        <v>83</v>
      </c>
      <c r="AW247" s="13" t="s">
        <v>35</v>
      </c>
      <c r="AX247" s="13" t="s">
        <v>73</v>
      </c>
      <c r="AY247" s="192" t="s">
        <v>119</v>
      </c>
    </row>
    <row r="248" spans="1:65" s="15" customFormat="1">
      <c r="B248" s="203"/>
      <c r="C248" s="204"/>
      <c r="D248" s="185" t="s">
        <v>132</v>
      </c>
      <c r="E248" s="205" t="s">
        <v>19</v>
      </c>
      <c r="F248" s="206" t="s">
        <v>166</v>
      </c>
      <c r="G248" s="204"/>
      <c r="H248" s="207">
        <v>42</v>
      </c>
      <c r="I248" s="204"/>
      <c r="J248" s="204"/>
      <c r="K248" s="204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132</v>
      </c>
      <c r="AU248" s="212" t="s">
        <v>83</v>
      </c>
      <c r="AV248" s="15" t="s">
        <v>127</v>
      </c>
      <c r="AW248" s="15" t="s">
        <v>35</v>
      </c>
      <c r="AX248" s="15" t="s">
        <v>81</v>
      </c>
      <c r="AY248" s="212" t="s">
        <v>119</v>
      </c>
    </row>
    <row r="249" spans="1:65" s="2" customFormat="1" ht="24" customHeight="1">
      <c r="A249" s="33"/>
      <c r="B249" s="34"/>
      <c r="C249" s="171" t="s">
        <v>27</v>
      </c>
      <c r="D249" s="171" t="s">
        <v>122</v>
      </c>
      <c r="E249" s="172" t="s">
        <v>347</v>
      </c>
      <c r="F249" s="173" t="s">
        <v>348</v>
      </c>
      <c r="G249" s="174" t="s">
        <v>177</v>
      </c>
      <c r="H249" s="175">
        <v>36</v>
      </c>
      <c r="I249" s="176">
        <v>87.4</v>
      </c>
      <c r="J249" s="176">
        <f>ROUND(I249*H249,2)</f>
        <v>3146.4</v>
      </c>
      <c r="K249" s="173" t="s">
        <v>126</v>
      </c>
      <c r="L249" s="38"/>
      <c r="M249" s="177" t="s">
        <v>19</v>
      </c>
      <c r="N249" s="178" t="s">
        <v>44</v>
      </c>
      <c r="O249" s="179">
        <v>0.113</v>
      </c>
      <c r="P249" s="179">
        <f>O249*H249</f>
        <v>4.0680000000000005</v>
      </c>
      <c r="Q249" s="179">
        <v>1.2E-4</v>
      </c>
      <c r="R249" s="179">
        <f>Q249*H249</f>
        <v>4.3200000000000001E-3</v>
      </c>
      <c r="S249" s="179">
        <v>0</v>
      </c>
      <c r="T249" s="180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1" t="s">
        <v>160</v>
      </c>
      <c r="AT249" s="181" t="s">
        <v>122</v>
      </c>
      <c r="AU249" s="181" t="s">
        <v>83</v>
      </c>
      <c r="AY249" s="18" t="s">
        <v>119</v>
      </c>
      <c r="BE249" s="182">
        <f>IF(N249="základní",J249,0)</f>
        <v>3146.4</v>
      </c>
      <c r="BF249" s="182">
        <f>IF(N249="snížená",J249,0)</f>
        <v>0</v>
      </c>
      <c r="BG249" s="182">
        <f>IF(N249="zákl. přenesená",J249,0)</f>
        <v>0</v>
      </c>
      <c r="BH249" s="182">
        <f>IF(N249="sníž. přenesená",J249,0)</f>
        <v>0</v>
      </c>
      <c r="BI249" s="182">
        <f>IF(N249="nulová",J249,0)</f>
        <v>0</v>
      </c>
      <c r="BJ249" s="18" t="s">
        <v>81</v>
      </c>
      <c r="BK249" s="182">
        <f>ROUND(I249*H249,2)</f>
        <v>3146.4</v>
      </c>
      <c r="BL249" s="18" t="s">
        <v>160</v>
      </c>
      <c r="BM249" s="181" t="s">
        <v>349</v>
      </c>
    </row>
    <row r="250" spans="1:65" s="14" customFormat="1">
      <c r="B250" s="194"/>
      <c r="C250" s="195"/>
      <c r="D250" s="185" t="s">
        <v>132</v>
      </c>
      <c r="E250" s="196" t="s">
        <v>19</v>
      </c>
      <c r="F250" s="197" t="s">
        <v>308</v>
      </c>
      <c r="G250" s="195"/>
      <c r="H250" s="196" t="s">
        <v>19</v>
      </c>
      <c r="I250" s="195"/>
      <c r="J250" s="195"/>
      <c r="K250" s="195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132</v>
      </c>
      <c r="AU250" s="202" t="s">
        <v>83</v>
      </c>
      <c r="AV250" s="14" t="s">
        <v>81</v>
      </c>
      <c r="AW250" s="14" t="s">
        <v>35</v>
      </c>
      <c r="AX250" s="14" t="s">
        <v>73</v>
      </c>
      <c r="AY250" s="202" t="s">
        <v>119</v>
      </c>
    </row>
    <row r="251" spans="1:65" s="13" customFormat="1">
      <c r="B251" s="183"/>
      <c r="C251" s="184"/>
      <c r="D251" s="185" t="s">
        <v>132</v>
      </c>
      <c r="E251" s="193" t="s">
        <v>19</v>
      </c>
      <c r="F251" s="186" t="s">
        <v>350</v>
      </c>
      <c r="G251" s="184"/>
      <c r="H251" s="187">
        <v>36</v>
      </c>
      <c r="I251" s="184"/>
      <c r="J251" s="184"/>
      <c r="K251" s="184"/>
      <c r="L251" s="188"/>
      <c r="M251" s="189"/>
      <c r="N251" s="190"/>
      <c r="O251" s="190"/>
      <c r="P251" s="190"/>
      <c r="Q251" s="190"/>
      <c r="R251" s="190"/>
      <c r="S251" s="190"/>
      <c r="T251" s="191"/>
      <c r="AT251" s="192" t="s">
        <v>132</v>
      </c>
      <c r="AU251" s="192" t="s">
        <v>83</v>
      </c>
      <c r="AV251" s="13" t="s">
        <v>83</v>
      </c>
      <c r="AW251" s="13" t="s">
        <v>35</v>
      </c>
      <c r="AX251" s="13" t="s">
        <v>73</v>
      </c>
      <c r="AY251" s="192" t="s">
        <v>119</v>
      </c>
    </row>
    <row r="252" spans="1:65" s="15" customFormat="1">
      <c r="B252" s="203"/>
      <c r="C252" s="204"/>
      <c r="D252" s="185" t="s">
        <v>132</v>
      </c>
      <c r="E252" s="205" t="s">
        <v>19</v>
      </c>
      <c r="F252" s="206" t="s">
        <v>166</v>
      </c>
      <c r="G252" s="204"/>
      <c r="H252" s="207">
        <v>36</v>
      </c>
      <c r="I252" s="204"/>
      <c r="J252" s="204"/>
      <c r="K252" s="204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132</v>
      </c>
      <c r="AU252" s="212" t="s">
        <v>83</v>
      </c>
      <c r="AV252" s="15" t="s">
        <v>127</v>
      </c>
      <c r="AW252" s="15" t="s">
        <v>35</v>
      </c>
      <c r="AX252" s="15" t="s">
        <v>81</v>
      </c>
      <c r="AY252" s="212" t="s">
        <v>119</v>
      </c>
    </row>
    <row r="253" spans="1:65" s="2" customFormat="1" ht="24" customHeight="1">
      <c r="A253" s="33"/>
      <c r="B253" s="34"/>
      <c r="C253" s="171" t="s">
        <v>351</v>
      </c>
      <c r="D253" s="171" t="s">
        <v>122</v>
      </c>
      <c r="E253" s="172" t="s">
        <v>352</v>
      </c>
      <c r="F253" s="173" t="s">
        <v>353</v>
      </c>
      <c r="G253" s="174" t="s">
        <v>177</v>
      </c>
      <c r="H253" s="175">
        <v>42</v>
      </c>
      <c r="I253" s="176">
        <v>195</v>
      </c>
      <c r="J253" s="176">
        <f>ROUND(I253*H253,2)</f>
        <v>8190</v>
      </c>
      <c r="K253" s="173" t="s">
        <v>19</v>
      </c>
      <c r="L253" s="38"/>
      <c r="M253" s="177" t="s">
        <v>19</v>
      </c>
      <c r="N253" s="178" t="s">
        <v>44</v>
      </c>
      <c r="O253" s="179">
        <v>0.11799999999999999</v>
      </c>
      <c r="P253" s="179">
        <f>O253*H253</f>
        <v>4.9559999999999995</v>
      </c>
      <c r="Q253" s="179">
        <v>2.4000000000000001E-4</v>
      </c>
      <c r="R253" s="179">
        <f>Q253*H253</f>
        <v>1.008E-2</v>
      </c>
      <c r="S253" s="179">
        <v>0</v>
      </c>
      <c r="T253" s="180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81" t="s">
        <v>160</v>
      </c>
      <c r="AT253" s="181" t="s">
        <v>122</v>
      </c>
      <c r="AU253" s="181" t="s">
        <v>83</v>
      </c>
      <c r="AY253" s="18" t="s">
        <v>119</v>
      </c>
      <c r="BE253" s="182">
        <f>IF(N253="základní",J253,0)</f>
        <v>8190</v>
      </c>
      <c r="BF253" s="182">
        <f>IF(N253="snížená",J253,0)</f>
        <v>0</v>
      </c>
      <c r="BG253" s="182">
        <f>IF(N253="zákl. přenesená",J253,0)</f>
        <v>0</v>
      </c>
      <c r="BH253" s="182">
        <f>IF(N253="sníž. přenesená",J253,0)</f>
        <v>0</v>
      </c>
      <c r="BI253" s="182">
        <f>IF(N253="nulová",J253,0)</f>
        <v>0</v>
      </c>
      <c r="BJ253" s="18" t="s">
        <v>81</v>
      </c>
      <c r="BK253" s="182">
        <f>ROUND(I253*H253,2)</f>
        <v>8190</v>
      </c>
      <c r="BL253" s="18" t="s">
        <v>160</v>
      </c>
      <c r="BM253" s="181" t="s">
        <v>354</v>
      </c>
    </row>
    <row r="254" spans="1:65" s="14" customFormat="1">
      <c r="B254" s="194"/>
      <c r="C254" s="195"/>
      <c r="D254" s="185" t="s">
        <v>132</v>
      </c>
      <c r="E254" s="196" t="s">
        <v>19</v>
      </c>
      <c r="F254" s="197" t="s">
        <v>308</v>
      </c>
      <c r="G254" s="195"/>
      <c r="H254" s="196" t="s">
        <v>19</v>
      </c>
      <c r="I254" s="195"/>
      <c r="J254" s="195"/>
      <c r="K254" s="195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132</v>
      </c>
      <c r="AU254" s="202" t="s">
        <v>83</v>
      </c>
      <c r="AV254" s="14" t="s">
        <v>81</v>
      </c>
      <c r="AW254" s="14" t="s">
        <v>35</v>
      </c>
      <c r="AX254" s="14" t="s">
        <v>73</v>
      </c>
      <c r="AY254" s="202" t="s">
        <v>119</v>
      </c>
    </row>
    <row r="255" spans="1:65" s="13" customFormat="1">
      <c r="B255" s="183"/>
      <c r="C255" s="184"/>
      <c r="D255" s="185" t="s">
        <v>132</v>
      </c>
      <c r="E255" s="193" t="s">
        <v>19</v>
      </c>
      <c r="F255" s="186" t="s">
        <v>355</v>
      </c>
      <c r="G255" s="184"/>
      <c r="H255" s="187">
        <v>10</v>
      </c>
      <c r="I255" s="184"/>
      <c r="J255" s="184"/>
      <c r="K255" s="184"/>
      <c r="L255" s="188"/>
      <c r="M255" s="189"/>
      <c r="N255" s="190"/>
      <c r="O255" s="190"/>
      <c r="P255" s="190"/>
      <c r="Q255" s="190"/>
      <c r="R255" s="190"/>
      <c r="S255" s="190"/>
      <c r="T255" s="191"/>
      <c r="AT255" s="192" t="s">
        <v>132</v>
      </c>
      <c r="AU255" s="192" t="s">
        <v>83</v>
      </c>
      <c r="AV255" s="13" t="s">
        <v>83</v>
      </c>
      <c r="AW255" s="13" t="s">
        <v>35</v>
      </c>
      <c r="AX255" s="13" t="s">
        <v>73</v>
      </c>
      <c r="AY255" s="192" t="s">
        <v>119</v>
      </c>
    </row>
    <row r="256" spans="1:65" s="13" customFormat="1">
      <c r="B256" s="183"/>
      <c r="C256" s="184"/>
      <c r="D256" s="185" t="s">
        <v>132</v>
      </c>
      <c r="E256" s="193" t="s">
        <v>19</v>
      </c>
      <c r="F256" s="186" t="s">
        <v>356</v>
      </c>
      <c r="G256" s="184"/>
      <c r="H256" s="187">
        <v>32</v>
      </c>
      <c r="I256" s="184"/>
      <c r="J256" s="184"/>
      <c r="K256" s="184"/>
      <c r="L256" s="188"/>
      <c r="M256" s="189"/>
      <c r="N256" s="190"/>
      <c r="O256" s="190"/>
      <c r="P256" s="190"/>
      <c r="Q256" s="190"/>
      <c r="R256" s="190"/>
      <c r="S256" s="190"/>
      <c r="T256" s="191"/>
      <c r="AT256" s="192" t="s">
        <v>132</v>
      </c>
      <c r="AU256" s="192" t="s">
        <v>83</v>
      </c>
      <c r="AV256" s="13" t="s">
        <v>83</v>
      </c>
      <c r="AW256" s="13" t="s">
        <v>35</v>
      </c>
      <c r="AX256" s="13" t="s">
        <v>73</v>
      </c>
      <c r="AY256" s="192" t="s">
        <v>119</v>
      </c>
    </row>
    <row r="257" spans="1:65" s="15" customFormat="1">
      <c r="B257" s="203"/>
      <c r="C257" s="204"/>
      <c r="D257" s="185" t="s">
        <v>132</v>
      </c>
      <c r="E257" s="205" t="s">
        <v>19</v>
      </c>
      <c r="F257" s="206" t="s">
        <v>166</v>
      </c>
      <c r="G257" s="204"/>
      <c r="H257" s="207">
        <v>42</v>
      </c>
      <c r="I257" s="204"/>
      <c r="J257" s="204"/>
      <c r="K257" s="204"/>
      <c r="L257" s="208"/>
      <c r="M257" s="209"/>
      <c r="N257" s="210"/>
      <c r="O257" s="210"/>
      <c r="P257" s="210"/>
      <c r="Q257" s="210"/>
      <c r="R257" s="210"/>
      <c r="S257" s="210"/>
      <c r="T257" s="211"/>
      <c r="AT257" s="212" t="s">
        <v>132</v>
      </c>
      <c r="AU257" s="212" t="s">
        <v>83</v>
      </c>
      <c r="AV257" s="15" t="s">
        <v>127</v>
      </c>
      <c r="AW257" s="15" t="s">
        <v>35</v>
      </c>
      <c r="AX257" s="15" t="s">
        <v>81</v>
      </c>
      <c r="AY257" s="212" t="s">
        <v>119</v>
      </c>
    </row>
    <row r="258" spans="1:65" s="2" customFormat="1" ht="16.5" customHeight="1">
      <c r="A258" s="33"/>
      <c r="B258" s="34"/>
      <c r="C258" s="171" t="s">
        <v>357</v>
      </c>
      <c r="D258" s="171" t="s">
        <v>122</v>
      </c>
      <c r="E258" s="172" t="s">
        <v>358</v>
      </c>
      <c r="F258" s="173" t="s">
        <v>359</v>
      </c>
      <c r="G258" s="174" t="s">
        <v>261</v>
      </c>
      <c r="H258" s="175">
        <v>36</v>
      </c>
      <c r="I258" s="176">
        <v>442</v>
      </c>
      <c r="J258" s="176">
        <f>ROUND(I258*H258,2)</f>
        <v>15912</v>
      </c>
      <c r="K258" s="173" t="s">
        <v>126</v>
      </c>
      <c r="L258" s="38"/>
      <c r="M258" s="177" t="s">
        <v>19</v>
      </c>
      <c r="N258" s="178" t="s">
        <v>44</v>
      </c>
      <c r="O258" s="179">
        <v>0.16500000000000001</v>
      </c>
      <c r="P258" s="179">
        <f>O258*H258</f>
        <v>5.94</v>
      </c>
      <c r="Q258" s="179">
        <v>2.9E-4</v>
      </c>
      <c r="R258" s="179">
        <f>Q258*H258</f>
        <v>1.044E-2</v>
      </c>
      <c r="S258" s="179">
        <v>0</v>
      </c>
      <c r="T258" s="180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1" t="s">
        <v>160</v>
      </c>
      <c r="AT258" s="181" t="s">
        <v>122</v>
      </c>
      <c r="AU258" s="181" t="s">
        <v>83</v>
      </c>
      <c r="AY258" s="18" t="s">
        <v>119</v>
      </c>
      <c r="BE258" s="182">
        <f>IF(N258="základní",J258,0)</f>
        <v>15912</v>
      </c>
      <c r="BF258" s="182">
        <f>IF(N258="snížená",J258,0)</f>
        <v>0</v>
      </c>
      <c r="BG258" s="182">
        <f>IF(N258="zákl. přenesená",J258,0)</f>
        <v>0</v>
      </c>
      <c r="BH258" s="182">
        <f>IF(N258="sníž. přenesená",J258,0)</f>
        <v>0</v>
      </c>
      <c r="BI258" s="182">
        <f>IF(N258="nulová",J258,0)</f>
        <v>0</v>
      </c>
      <c r="BJ258" s="18" t="s">
        <v>81</v>
      </c>
      <c r="BK258" s="182">
        <f>ROUND(I258*H258,2)</f>
        <v>15912</v>
      </c>
      <c r="BL258" s="18" t="s">
        <v>160</v>
      </c>
      <c r="BM258" s="181" t="s">
        <v>360</v>
      </c>
    </row>
    <row r="259" spans="1:65" s="14" customFormat="1">
      <c r="B259" s="194"/>
      <c r="C259" s="195"/>
      <c r="D259" s="185" t="s">
        <v>132</v>
      </c>
      <c r="E259" s="196" t="s">
        <v>19</v>
      </c>
      <c r="F259" s="197" t="s">
        <v>361</v>
      </c>
      <c r="G259" s="195"/>
      <c r="H259" s="196" t="s">
        <v>19</v>
      </c>
      <c r="I259" s="195"/>
      <c r="J259" s="195"/>
      <c r="K259" s="195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132</v>
      </c>
      <c r="AU259" s="202" t="s">
        <v>83</v>
      </c>
      <c r="AV259" s="14" t="s">
        <v>81</v>
      </c>
      <c r="AW259" s="14" t="s">
        <v>35</v>
      </c>
      <c r="AX259" s="14" t="s">
        <v>73</v>
      </c>
      <c r="AY259" s="202" t="s">
        <v>119</v>
      </c>
    </row>
    <row r="260" spans="1:65" s="14" customFormat="1">
      <c r="B260" s="194"/>
      <c r="C260" s="195"/>
      <c r="D260" s="185" t="s">
        <v>132</v>
      </c>
      <c r="E260" s="196" t="s">
        <v>19</v>
      </c>
      <c r="F260" s="197" t="s">
        <v>362</v>
      </c>
      <c r="G260" s="195"/>
      <c r="H260" s="196" t="s">
        <v>19</v>
      </c>
      <c r="I260" s="195"/>
      <c r="J260" s="195"/>
      <c r="K260" s="195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132</v>
      </c>
      <c r="AU260" s="202" t="s">
        <v>83</v>
      </c>
      <c r="AV260" s="14" t="s">
        <v>81</v>
      </c>
      <c r="AW260" s="14" t="s">
        <v>35</v>
      </c>
      <c r="AX260" s="14" t="s">
        <v>73</v>
      </c>
      <c r="AY260" s="202" t="s">
        <v>119</v>
      </c>
    </row>
    <row r="261" spans="1:65" s="13" customFormat="1">
      <c r="B261" s="183"/>
      <c r="C261" s="184"/>
      <c r="D261" s="185" t="s">
        <v>132</v>
      </c>
      <c r="E261" s="193" t="s">
        <v>19</v>
      </c>
      <c r="F261" s="186" t="s">
        <v>363</v>
      </c>
      <c r="G261" s="184"/>
      <c r="H261" s="187">
        <v>36</v>
      </c>
      <c r="I261" s="184"/>
      <c r="J261" s="184"/>
      <c r="K261" s="184"/>
      <c r="L261" s="188"/>
      <c r="M261" s="189"/>
      <c r="N261" s="190"/>
      <c r="O261" s="190"/>
      <c r="P261" s="190"/>
      <c r="Q261" s="190"/>
      <c r="R261" s="190"/>
      <c r="S261" s="190"/>
      <c r="T261" s="191"/>
      <c r="AT261" s="192" t="s">
        <v>132</v>
      </c>
      <c r="AU261" s="192" t="s">
        <v>83</v>
      </c>
      <c r="AV261" s="13" t="s">
        <v>83</v>
      </c>
      <c r="AW261" s="13" t="s">
        <v>35</v>
      </c>
      <c r="AX261" s="13" t="s">
        <v>81</v>
      </c>
      <c r="AY261" s="192" t="s">
        <v>119</v>
      </c>
    </row>
    <row r="262" spans="1:65" s="2" customFormat="1" ht="16.5" customHeight="1">
      <c r="A262" s="33"/>
      <c r="B262" s="34"/>
      <c r="C262" s="171" t="s">
        <v>364</v>
      </c>
      <c r="D262" s="171" t="s">
        <v>122</v>
      </c>
      <c r="E262" s="172" t="s">
        <v>365</v>
      </c>
      <c r="F262" s="173" t="s">
        <v>366</v>
      </c>
      <c r="G262" s="174" t="s">
        <v>261</v>
      </c>
      <c r="H262" s="175">
        <v>3</v>
      </c>
      <c r="I262" s="176">
        <v>2750</v>
      </c>
      <c r="J262" s="176">
        <f>ROUND(I262*H262,2)</f>
        <v>8250</v>
      </c>
      <c r="K262" s="173" t="s">
        <v>19</v>
      </c>
      <c r="L262" s="38"/>
      <c r="M262" s="177" t="s">
        <v>19</v>
      </c>
      <c r="N262" s="178" t="s">
        <v>44</v>
      </c>
      <c r="O262" s="179">
        <v>0.16</v>
      </c>
      <c r="P262" s="179">
        <f>O262*H262</f>
        <v>0.48</v>
      </c>
      <c r="Q262" s="179">
        <v>1.0200000000000001E-3</v>
      </c>
      <c r="R262" s="179">
        <f>Q262*H262</f>
        <v>3.0600000000000002E-3</v>
      </c>
      <c r="S262" s="179">
        <v>0</v>
      </c>
      <c r="T262" s="180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1" t="s">
        <v>160</v>
      </c>
      <c r="AT262" s="181" t="s">
        <v>122</v>
      </c>
      <c r="AU262" s="181" t="s">
        <v>83</v>
      </c>
      <c r="AY262" s="18" t="s">
        <v>119</v>
      </c>
      <c r="BE262" s="182">
        <f>IF(N262="základní",J262,0)</f>
        <v>8250</v>
      </c>
      <c r="BF262" s="182">
        <f>IF(N262="snížená",J262,0)</f>
        <v>0</v>
      </c>
      <c r="BG262" s="182">
        <f>IF(N262="zákl. přenesená",J262,0)</f>
        <v>0</v>
      </c>
      <c r="BH262" s="182">
        <f>IF(N262="sníž. přenesená",J262,0)</f>
        <v>0</v>
      </c>
      <c r="BI262" s="182">
        <f>IF(N262="nulová",J262,0)</f>
        <v>0</v>
      </c>
      <c r="BJ262" s="18" t="s">
        <v>81</v>
      </c>
      <c r="BK262" s="182">
        <f>ROUND(I262*H262,2)</f>
        <v>8250</v>
      </c>
      <c r="BL262" s="18" t="s">
        <v>160</v>
      </c>
      <c r="BM262" s="181" t="s">
        <v>367</v>
      </c>
    </row>
    <row r="263" spans="1:65" s="14" customFormat="1">
      <c r="B263" s="194"/>
      <c r="C263" s="195"/>
      <c r="D263" s="185" t="s">
        <v>132</v>
      </c>
      <c r="E263" s="196" t="s">
        <v>19</v>
      </c>
      <c r="F263" s="197" t="s">
        <v>361</v>
      </c>
      <c r="G263" s="195"/>
      <c r="H263" s="196" t="s">
        <v>19</v>
      </c>
      <c r="I263" s="195"/>
      <c r="J263" s="195"/>
      <c r="K263" s="195"/>
      <c r="L263" s="198"/>
      <c r="M263" s="199"/>
      <c r="N263" s="200"/>
      <c r="O263" s="200"/>
      <c r="P263" s="200"/>
      <c r="Q263" s="200"/>
      <c r="R263" s="200"/>
      <c r="S263" s="200"/>
      <c r="T263" s="201"/>
      <c r="AT263" s="202" t="s">
        <v>132</v>
      </c>
      <c r="AU263" s="202" t="s">
        <v>83</v>
      </c>
      <c r="AV263" s="14" t="s">
        <v>81</v>
      </c>
      <c r="AW263" s="14" t="s">
        <v>35</v>
      </c>
      <c r="AX263" s="14" t="s">
        <v>73</v>
      </c>
      <c r="AY263" s="202" t="s">
        <v>119</v>
      </c>
    </row>
    <row r="264" spans="1:65" s="14" customFormat="1">
      <c r="B264" s="194"/>
      <c r="C264" s="195"/>
      <c r="D264" s="185" t="s">
        <v>132</v>
      </c>
      <c r="E264" s="196" t="s">
        <v>19</v>
      </c>
      <c r="F264" s="197" t="s">
        <v>362</v>
      </c>
      <c r="G264" s="195"/>
      <c r="H264" s="196" t="s">
        <v>19</v>
      </c>
      <c r="I264" s="195"/>
      <c r="J264" s="195"/>
      <c r="K264" s="195"/>
      <c r="L264" s="198"/>
      <c r="M264" s="199"/>
      <c r="N264" s="200"/>
      <c r="O264" s="200"/>
      <c r="P264" s="200"/>
      <c r="Q264" s="200"/>
      <c r="R264" s="200"/>
      <c r="S264" s="200"/>
      <c r="T264" s="201"/>
      <c r="AT264" s="202" t="s">
        <v>132</v>
      </c>
      <c r="AU264" s="202" t="s">
        <v>83</v>
      </c>
      <c r="AV264" s="14" t="s">
        <v>81</v>
      </c>
      <c r="AW264" s="14" t="s">
        <v>35</v>
      </c>
      <c r="AX264" s="14" t="s">
        <v>73</v>
      </c>
      <c r="AY264" s="202" t="s">
        <v>119</v>
      </c>
    </row>
    <row r="265" spans="1:65" s="13" customFormat="1">
      <c r="B265" s="183"/>
      <c r="C265" s="184"/>
      <c r="D265" s="185" t="s">
        <v>132</v>
      </c>
      <c r="E265" s="193" t="s">
        <v>19</v>
      </c>
      <c r="F265" s="186" t="s">
        <v>368</v>
      </c>
      <c r="G265" s="184"/>
      <c r="H265" s="187">
        <v>3</v>
      </c>
      <c r="I265" s="184"/>
      <c r="J265" s="184"/>
      <c r="K265" s="184"/>
      <c r="L265" s="188"/>
      <c r="M265" s="189"/>
      <c r="N265" s="190"/>
      <c r="O265" s="190"/>
      <c r="P265" s="190"/>
      <c r="Q265" s="190"/>
      <c r="R265" s="190"/>
      <c r="S265" s="190"/>
      <c r="T265" s="191"/>
      <c r="AT265" s="192" t="s">
        <v>132</v>
      </c>
      <c r="AU265" s="192" t="s">
        <v>83</v>
      </c>
      <c r="AV265" s="13" t="s">
        <v>83</v>
      </c>
      <c r="AW265" s="13" t="s">
        <v>35</v>
      </c>
      <c r="AX265" s="13" t="s">
        <v>81</v>
      </c>
      <c r="AY265" s="192" t="s">
        <v>119</v>
      </c>
    </row>
    <row r="266" spans="1:65" s="2" customFormat="1" ht="16.5" customHeight="1">
      <c r="A266" s="33"/>
      <c r="B266" s="34"/>
      <c r="C266" s="171" t="s">
        <v>317</v>
      </c>
      <c r="D266" s="171" t="s">
        <v>122</v>
      </c>
      <c r="E266" s="172" t="s">
        <v>369</v>
      </c>
      <c r="F266" s="173" t="s">
        <v>370</v>
      </c>
      <c r="G266" s="174" t="s">
        <v>261</v>
      </c>
      <c r="H266" s="175">
        <v>10</v>
      </c>
      <c r="I266" s="176">
        <v>234</v>
      </c>
      <c r="J266" s="176">
        <f>ROUND(I266*H266,2)</f>
        <v>2340</v>
      </c>
      <c r="K266" s="173" t="s">
        <v>126</v>
      </c>
      <c r="L266" s="38"/>
      <c r="M266" s="177" t="s">
        <v>19</v>
      </c>
      <c r="N266" s="178" t="s">
        <v>44</v>
      </c>
      <c r="O266" s="179">
        <v>0.16</v>
      </c>
      <c r="P266" s="179">
        <f>O266*H266</f>
        <v>1.6</v>
      </c>
      <c r="Q266" s="179">
        <v>2.1000000000000001E-4</v>
      </c>
      <c r="R266" s="179">
        <f>Q266*H266</f>
        <v>2.1000000000000003E-3</v>
      </c>
      <c r="S266" s="179">
        <v>0</v>
      </c>
      <c r="T266" s="180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1" t="s">
        <v>160</v>
      </c>
      <c r="AT266" s="181" t="s">
        <v>122</v>
      </c>
      <c r="AU266" s="181" t="s">
        <v>83</v>
      </c>
      <c r="AY266" s="18" t="s">
        <v>119</v>
      </c>
      <c r="BE266" s="182">
        <f>IF(N266="základní",J266,0)</f>
        <v>2340</v>
      </c>
      <c r="BF266" s="182">
        <f>IF(N266="snížená",J266,0)</f>
        <v>0</v>
      </c>
      <c r="BG266" s="182">
        <f>IF(N266="zákl. přenesená",J266,0)</f>
        <v>0</v>
      </c>
      <c r="BH266" s="182">
        <f>IF(N266="sníž. přenesená",J266,0)</f>
        <v>0</v>
      </c>
      <c r="BI266" s="182">
        <f>IF(N266="nulová",J266,0)</f>
        <v>0</v>
      </c>
      <c r="BJ266" s="18" t="s">
        <v>81</v>
      </c>
      <c r="BK266" s="182">
        <f>ROUND(I266*H266,2)</f>
        <v>2340</v>
      </c>
      <c r="BL266" s="18" t="s">
        <v>160</v>
      </c>
      <c r="BM266" s="181" t="s">
        <v>371</v>
      </c>
    </row>
    <row r="267" spans="1:65" s="14" customFormat="1">
      <c r="B267" s="194"/>
      <c r="C267" s="195"/>
      <c r="D267" s="185" t="s">
        <v>132</v>
      </c>
      <c r="E267" s="196" t="s">
        <v>19</v>
      </c>
      <c r="F267" s="197" t="s">
        <v>361</v>
      </c>
      <c r="G267" s="195"/>
      <c r="H267" s="196" t="s">
        <v>19</v>
      </c>
      <c r="I267" s="195"/>
      <c r="J267" s="195"/>
      <c r="K267" s="195"/>
      <c r="L267" s="198"/>
      <c r="M267" s="199"/>
      <c r="N267" s="200"/>
      <c r="O267" s="200"/>
      <c r="P267" s="200"/>
      <c r="Q267" s="200"/>
      <c r="R267" s="200"/>
      <c r="S267" s="200"/>
      <c r="T267" s="201"/>
      <c r="AT267" s="202" t="s">
        <v>132</v>
      </c>
      <c r="AU267" s="202" t="s">
        <v>83</v>
      </c>
      <c r="AV267" s="14" t="s">
        <v>81</v>
      </c>
      <c r="AW267" s="14" t="s">
        <v>35</v>
      </c>
      <c r="AX267" s="14" t="s">
        <v>73</v>
      </c>
      <c r="AY267" s="202" t="s">
        <v>119</v>
      </c>
    </row>
    <row r="268" spans="1:65" s="14" customFormat="1">
      <c r="B268" s="194"/>
      <c r="C268" s="195"/>
      <c r="D268" s="185" t="s">
        <v>132</v>
      </c>
      <c r="E268" s="196" t="s">
        <v>19</v>
      </c>
      <c r="F268" s="197" t="s">
        <v>362</v>
      </c>
      <c r="G268" s="195"/>
      <c r="H268" s="196" t="s">
        <v>19</v>
      </c>
      <c r="I268" s="195"/>
      <c r="J268" s="195"/>
      <c r="K268" s="195"/>
      <c r="L268" s="198"/>
      <c r="M268" s="199"/>
      <c r="N268" s="200"/>
      <c r="O268" s="200"/>
      <c r="P268" s="200"/>
      <c r="Q268" s="200"/>
      <c r="R268" s="200"/>
      <c r="S268" s="200"/>
      <c r="T268" s="201"/>
      <c r="AT268" s="202" t="s">
        <v>132</v>
      </c>
      <c r="AU268" s="202" t="s">
        <v>83</v>
      </c>
      <c r="AV268" s="14" t="s">
        <v>81</v>
      </c>
      <c r="AW268" s="14" t="s">
        <v>35</v>
      </c>
      <c r="AX268" s="14" t="s">
        <v>73</v>
      </c>
      <c r="AY268" s="202" t="s">
        <v>119</v>
      </c>
    </row>
    <row r="269" spans="1:65" s="13" customFormat="1">
      <c r="B269" s="183"/>
      <c r="C269" s="184"/>
      <c r="D269" s="185" t="s">
        <v>132</v>
      </c>
      <c r="E269" s="193" t="s">
        <v>19</v>
      </c>
      <c r="F269" s="186" t="s">
        <v>372</v>
      </c>
      <c r="G269" s="184"/>
      <c r="H269" s="187">
        <v>10</v>
      </c>
      <c r="I269" s="184"/>
      <c r="J269" s="184"/>
      <c r="K269" s="184"/>
      <c r="L269" s="188"/>
      <c r="M269" s="189"/>
      <c r="N269" s="190"/>
      <c r="O269" s="190"/>
      <c r="P269" s="190"/>
      <c r="Q269" s="190"/>
      <c r="R269" s="190"/>
      <c r="S269" s="190"/>
      <c r="T269" s="191"/>
      <c r="AT269" s="192" t="s">
        <v>132</v>
      </c>
      <c r="AU269" s="192" t="s">
        <v>83</v>
      </c>
      <c r="AV269" s="13" t="s">
        <v>83</v>
      </c>
      <c r="AW269" s="13" t="s">
        <v>35</v>
      </c>
      <c r="AX269" s="13" t="s">
        <v>81</v>
      </c>
      <c r="AY269" s="192" t="s">
        <v>119</v>
      </c>
    </row>
    <row r="270" spans="1:65" s="2" customFormat="1" ht="16.5" customHeight="1">
      <c r="A270" s="33"/>
      <c r="B270" s="34"/>
      <c r="C270" s="171" t="s">
        <v>373</v>
      </c>
      <c r="D270" s="171" t="s">
        <v>122</v>
      </c>
      <c r="E270" s="172" t="s">
        <v>374</v>
      </c>
      <c r="F270" s="173" t="s">
        <v>375</v>
      </c>
      <c r="G270" s="174" t="s">
        <v>261</v>
      </c>
      <c r="H270" s="175">
        <v>16</v>
      </c>
      <c r="I270" s="176">
        <v>338</v>
      </c>
      <c r="J270" s="176">
        <f>ROUND(I270*H270,2)</f>
        <v>5408</v>
      </c>
      <c r="K270" s="173" t="s">
        <v>126</v>
      </c>
      <c r="L270" s="38"/>
      <c r="M270" s="177" t="s">
        <v>19</v>
      </c>
      <c r="N270" s="178" t="s">
        <v>44</v>
      </c>
      <c r="O270" s="179">
        <v>0.2</v>
      </c>
      <c r="P270" s="179">
        <f>O270*H270</f>
        <v>3.2</v>
      </c>
      <c r="Q270" s="179">
        <v>3.4000000000000002E-4</v>
      </c>
      <c r="R270" s="179">
        <f>Q270*H270</f>
        <v>5.4400000000000004E-3</v>
      </c>
      <c r="S270" s="179">
        <v>0</v>
      </c>
      <c r="T270" s="180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1" t="s">
        <v>160</v>
      </c>
      <c r="AT270" s="181" t="s">
        <v>122</v>
      </c>
      <c r="AU270" s="181" t="s">
        <v>83</v>
      </c>
      <c r="AY270" s="18" t="s">
        <v>119</v>
      </c>
      <c r="BE270" s="182">
        <f>IF(N270="základní",J270,0)</f>
        <v>5408</v>
      </c>
      <c r="BF270" s="182">
        <f>IF(N270="snížená",J270,0)</f>
        <v>0</v>
      </c>
      <c r="BG270" s="182">
        <f>IF(N270="zákl. přenesená",J270,0)</f>
        <v>0</v>
      </c>
      <c r="BH270" s="182">
        <f>IF(N270="sníž. přenesená",J270,0)</f>
        <v>0</v>
      </c>
      <c r="BI270" s="182">
        <f>IF(N270="nulová",J270,0)</f>
        <v>0</v>
      </c>
      <c r="BJ270" s="18" t="s">
        <v>81</v>
      </c>
      <c r="BK270" s="182">
        <f>ROUND(I270*H270,2)</f>
        <v>5408</v>
      </c>
      <c r="BL270" s="18" t="s">
        <v>160</v>
      </c>
      <c r="BM270" s="181" t="s">
        <v>376</v>
      </c>
    </row>
    <row r="271" spans="1:65" s="14" customFormat="1">
      <c r="B271" s="194"/>
      <c r="C271" s="195"/>
      <c r="D271" s="185" t="s">
        <v>132</v>
      </c>
      <c r="E271" s="196" t="s">
        <v>19</v>
      </c>
      <c r="F271" s="197" t="s">
        <v>361</v>
      </c>
      <c r="G271" s="195"/>
      <c r="H271" s="196" t="s">
        <v>19</v>
      </c>
      <c r="I271" s="195"/>
      <c r="J271" s="195"/>
      <c r="K271" s="195"/>
      <c r="L271" s="198"/>
      <c r="M271" s="199"/>
      <c r="N271" s="200"/>
      <c r="O271" s="200"/>
      <c r="P271" s="200"/>
      <c r="Q271" s="200"/>
      <c r="R271" s="200"/>
      <c r="S271" s="200"/>
      <c r="T271" s="201"/>
      <c r="AT271" s="202" t="s">
        <v>132</v>
      </c>
      <c r="AU271" s="202" t="s">
        <v>83</v>
      </c>
      <c r="AV271" s="14" t="s">
        <v>81</v>
      </c>
      <c r="AW271" s="14" t="s">
        <v>35</v>
      </c>
      <c r="AX271" s="14" t="s">
        <v>73</v>
      </c>
      <c r="AY271" s="202" t="s">
        <v>119</v>
      </c>
    </row>
    <row r="272" spans="1:65" s="14" customFormat="1">
      <c r="B272" s="194"/>
      <c r="C272" s="195"/>
      <c r="D272" s="185" t="s">
        <v>132</v>
      </c>
      <c r="E272" s="196" t="s">
        <v>19</v>
      </c>
      <c r="F272" s="197" t="s">
        <v>362</v>
      </c>
      <c r="G272" s="195"/>
      <c r="H272" s="196" t="s">
        <v>19</v>
      </c>
      <c r="I272" s="195"/>
      <c r="J272" s="195"/>
      <c r="K272" s="195"/>
      <c r="L272" s="198"/>
      <c r="M272" s="199"/>
      <c r="N272" s="200"/>
      <c r="O272" s="200"/>
      <c r="P272" s="200"/>
      <c r="Q272" s="200"/>
      <c r="R272" s="200"/>
      <c r="S272" s="200"/>
      <c r="T272" s="201"/>
      <c r="AT272" s="202" t="s">
        <v>132</v>
      </c>
      <c r="AU272" s="202" t="s">
        <v>83</v>
      </c>
      <c r="AV272" s="14" t="s">
        <v>81</v>
      </c>
      <c r="AW272" s="14" t="s">
        <v>35</v>
      </c>
      <c r="AX272" s="14" t="s">
        <v>73</v>
      </c>
      <c r="AY272" s="202" t="s">
        <v>119</v>
      </c>
    </row>
    <row r="273" spans="1:65" s="13" customFormat="1">
      <c r="B273" s="183"/>
      <c r="C273" s="184"/>
      <c r="D273" s="185" t="s">
        <v>132</v>
      </c>
      <c r="E273" s="193" t="s">
        <v>19</v>
      </c>
      <c r="F273" s="186" t="s">
        <v>377</v>
      </c>
      <c r="G273" s="184"/>
      <c r="H273" s="187">
        <v>16</v>
      </c>
      <c r="I273" s="184"/>
      <c r="J273" s="184"/>
      <c r="K273" s="184"/>
      <c r="L273" s="188"/>
      <c r="M273" s="189"/>
      <c r="N273" s="190"/>
      <c r="O273" s="190"/>
      <c r="P273" s="190"/>
      <c r="Q273" s="190"/>
      <c r="R273" s="190"/>
      <c r="S273" s="190"/>
      <c r="T273" s="191"/>
      <c r="AT273" s="192" t="s">
        <v>132</v>
      </c>
      <c r="AU273" s="192" t="s">
        <v>83</v>
      </c>
      <c r="AV273" s="13" t="s">
        <v>83</v>
      </c>
      <c r="AW273" s="13" t="s">
        <v>35</v>
      </c>
      <c r="AX273" s="13" t="s">
        <v>81</v>
      </c>
      <c r="AY273" s="192" t="s">
        <v>119</v>
      </c>
    </row>
    <row r="274" spans="1:65" s="2" customFormat="1" ht="16.5" customHeight="1">
      <c r="A274" s="33"/>
      <c r="B274" s="34"/>
      <c r="C274" s="171" t="s">
        <v>378</v>
      </c>
      <c r="D274" s="171" t="s">
        <v>122</v>
      </c>
      <c r="E274" s="172" t="s">
        <v>379</v>
      </c>
      <c r="F274" s="173" t="s">
        <v>380</v>
      </c>
      <c r="G274" s="174" t="s">
        <v>261</v>
      </c>
      <c r="H274" s="175">
        <v>2</v>
      </c>
      <c r="I274" s="176">
        <v>447</v>
      </c>
      <c r="J274" s="176">
        <f>ROUND(I274*H274,2)</f>
        <v>894</v>
      </c>
      <c r="K274" s="173" t="s">
        <v>126</v>
      </c>
      <c r="L274" s="38"/>
      <c r="M274" s="177" t="s">
        <v>19</v>
      </c>
      <c r="N274" s="178" t="s">
        <v>44</v>
      </c>
      <c r="O274" s="179">
        <v>0.2</v>
      </c>
      <c r="P274" s="179">
        <f>O274*H274</f>
        <v>0.4</v>
      </c>
      <c r="Q274" s="179">
        <v>4.0000000000000002E-4</v>
      </c>
      <c r="R274" s="179">
        <f>Q274*H274</f>
        <v>8.0000000000000004E-4</v>
      </c>
      <c r="S274" s="179">
        <v>0</v>
      </c>
      <c r="T274" s="180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81" t="s">
        <v>160</v>
      </c>
      <c r="AT274" s="181" t="s">
        <v>122</v>
      </c>
      <c r="AU274" s="181" t="s">
        <v>83</v>
      </c>
      <c r="AY274" s="18" t="s">
        <v>119</v>
      </c>
      <c r="BE274" s="182">
        <f>IF(N274="základní",J274,0)</f>
        <v>894</v>
      </c>
      <c r="BF274" s="182">
        <f>IF(N274="snížená",J274,0)</f>
        <v>0</v>
      </c>
      <c r="BG274" s="182">
        <f>IF(N274="zákl. přenesená",J274,0)</f>
        <v>0</v>
      </c>
      <c r="BH274" s="182">
        <f>IF(N274="sníž. přenesená",J274,0)</f>
        <v>0</v>
      </c>
      <c r="BI274" s="182">
        <f>IF(N274="nulová",J274,0)</f>
        <v>0</v>
      </c>
      <c r="BJ274" s="18" t="s">
        <v>81</v>
      </c>
      <c r="BK274" s="182">
        <f>ROUND(I274*H274,2)</f>
        <v>894</v>
      </c>
      <c r="BL274" s="18" t="s">
        <v>160</v>
      </c>
      <c r="BM274" s="181" t="s">
        <v>381</v>
      </c>
    </row>
    <row r="275" spans="1:65" s="14" customFormat="1">
      <c r="B275" s="194"/>
      <c r="C275" s="195"/>
      <c r="D275" s="185" t="s">
        <v>132</v>
      </c>
      <c r="E275" s="196" t="s">
        <v>19</v>
      </c>
      <c r="F275" s="197" t="s">
        <v>361</v>
      </c>
      <c r="G275" s="195"/>
      <c r="H275" s="196" t="s">
        <v>19</v>
      </c>
      <c r="I275" s="195"/>
      <c r="J275" s="195"/>
      <c r="K275" s="195"/>
      <c r="L275" s="198"/>
      <c r="M275" s="199"/>
      <c r="N275" s="200"/>
      <c r="O275" s="200"/>
      <c r="P275" s="200"/>
      <c r="Q275" s="200"/>
      <c r="R275" s="200"/>
      <c r="S275" s="200"/>
      <c r="T275" s="201"/>
      <c r="AT275" s="202" t="s">
        <v>132</v>
      </c>
      <c r="AU275" s="202" t="s">
        <v>83</v>
      </c>
      <c r="AV275" s="14" t="s">
        <v>81</v>
      </c>
      <c r="AW275" s="14" t="s">
        <v>35</v>
      </c>
      <c r="AX275" s="14" t="s">
        <v>73</v>
      </c>
      <c r="AY275" s="202" t="s">
        <v>119</v>
      </c>
    </row>
    <row r="276" spans="1:65" s="14" customFormat="1">
      <c r="B276" s="194"/>
      <c r="C276" s="195"/>
      <c r="D276" s="185" t="s">
        <v>132</v>
      </c>
      <c r="E276" s="196" t="s">
        <v>19</v>
      </c>
      <c r="F276" s="197" t="s">
        <v>362</v>
      </c>
      <c r="G276" s="195"/>
      <c r="H276" s="196" t="s">
        <v>19</v>
      </c>
      <c r="I276" s="195"/>
      <c r="J276" s="195"/>
      <c r="K276" s="195"/>
      <c r="L276" s="198"/>
      <c r="M276" s="199"/>
      <c r="N276" s="200"/>
      <c r="O276" s="200"/>
      <c r="P276" s="200"/>
      <c r="Q276" s="200"/>
      <c r="R276" s="200"/>
      <c r="S276" s="200"/>
      <c r="T276" s="201"/>
      <c r="AT276" s="202" t="s">
        <v>132</v>
      </c>
      <c r="AU276" s="202" t="s">
        <v>83</v>
      </c>
      <c r="AV276" s="14" t="s">
        <v>81</v>
      </c>
      <c r="AW276" s="14" t="s">
        <v>35</v>
      </c>
      <c r="AX276" s="14" t="s">
        <v>73</v>
      </c>
      <c r="AY276" s="202" t="s">
        <v>119</v>
      </c>
    </row>
    <row r="277" spans="1:65" s="13" customFormat="1">
      <c r="B277" s="183"/>
      <c r="C277" s="184"/>
      <c r="D277" s="185" t="s">
        <v>132</v>
      </c>
      <c r="E277" s="193" t="s">
        <v>19</v>
      </c>
      <c r="F277" s="186" t="s">
        <v>382</v>
      </c>
      <c r="G277" s="184"/>
      <c r="H277" s="187">
        <v>2</v>
      </c>
      <c r="I277" s="184"/>
      <c r="J277" s="184"/>
      <c r="K277" s="184"/>
      <c r="L277" s="188"/>
      <c r="M277" s="189"/>
      <c r="N277" s="190"/>
      <c r="O277" s="190"/>
      <c r="P277" s="190"/>
      <c r="Q277" s="190"/>
      <c r="R277" s="190"/>
      <c r="S277" s="190"/>
      <c r="T277" s="191"/>
      <c r="AT277" s="192" t="s">
        <v>132</v>
      </c>
      <c r="AU277" s="192" t="s">
        <v>83</v>
      </c>
      <c r="AV277" s="13" t="s">
        <v>83</v>
      </c>
      <c r="AW277" s="13" t="s">
        <v>35</v>
      </c>
      <c r="AX277" s="13" t="s">
        <v>81</v>
      </c>
      <c r="AY277" s="192" t="s">
        <v>119</v>
      </c>
    </row>
    <row r="278" spans="1:65" s="2" customFormat="1" ht="16.5" customHeight="1">
      <c r="A278" s="33"/>
      <c r="B278" s="34"/>
      <c r="C278" s="171" t="s">
        <v>383</v>
      </c>
      <c r="D278" s="171" t="s">
        <v>122</v>
      </c>
      <c r="E278" s="172" t="s">
        <v>384</v>
      </c>
      <c r="F278" s="173" t="s">
        <v>385</v>
      </c>
      <c r="G278" s="174" t="s">
        <v>261</v>
      </c>
      <c r="H278" s="175">
        <v>4</v>
      </c>
      <c r="I278" s="176">
        <v>599</v>
      </c>
      <c r="J278" s="176">
        <f>ROUND(I278*H278,2)</f>
        <v>2396</v>
      </c>
      <c r="K278" s="173" t="s">
        <v>126</v>
      </c>
      <c r="L278" s="38"/>
      <c r="M278" s="177" t="s">
        <v>19</v>
      </c>
      <c r="N278" s="178" t="s">
        <v>44</v>
      </c>
      <c r="O278" s="179">
        <v>0.22</v>
      </c>
      <c r="P278" s="179">
        <f>O278*H278</f>
        <v>0.88</v>
      </c>
      <c r="Q278" s="179">
        <v>5.6999999999999998E-4</v>
      </c>
      <c r="R278" s="179">
        <f>Q278*H278</f>
        <v>2.2799999999999999E-3</v>
      </c>
      <c r="S278" s="179">
        <v>0</v>
      </c>
      <c r="T278" s="180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81" t="s">
        <v>160</v>
      </c>
      <c r="AT278" s="181" t="s">
        <v>122</v>
      </c>
      <c r="AU278" s="181" t="s">
        <v>83</v>
      </c>
      <c r="AY278" s="18" t="s">
        <v>119</v>
      </c>
      <c r="BE278" s="182">
        <f>IF(N278="základní",J278,0)</f>
        <v>2396</v>
      </c>
      <c r="BF278" s="182">
        <f>IF(N278="snížená",J278,0)</f>
        <v>0</v>
      </c>
      <c r="BG278" s="182">
        <f>IF(N278="zákl. přenesená",J278,0)</f>
        <v>0</v>
      </c>
      <c r="BH278" s="182">
        <f>IF(N278="sníž. přenesená",J278,0)</f>
        <v>0</v>
      </c>
      <c r="BI278" s="182">
        <f>IF(N278="nulová",J278,0)</f>
        <v>0</v>
      </c>
      <c r="BJ278" s="18" t="s">
        <v>81</v>
      </c>
      <c r="BK278" s="182">
        <f>ROUND(I278*H278,2)</f>
        <v>2396</v>
      </c>
      <c r="BL278" s="18" t="s">
        <v>160</v>
      </c>
      <c r="BM278" s="181" t="s">
        <v>386</v>
      </c>
    </row>
    <row r="279" spans="1:65" s="14" customFormat="1">
      <c r="B279" s="194"/>
      <c r="C279" s="195"/>
      <c r="D279" s="185" t="s">
        <v>132</v>
      </c>
      <c r="E279" s="196" t="s">
        <v>19</v>
      </c>
      <c r="F279" s="197" t="s">
        <v>361</v>
      </c>
      <c r="G279" s="195"/>
      <c r="H279" s="196" t="s">
        <v>19</v>
      </c>
      <c r="I279" s="195"/>
      <c r="J279" s="195"/>
      <c r="K279" s="195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132</v>
      </c>
      <c r="AU279" s="202" t="s">
        <v>83</v>
      </c>
      <c r="AV279" s="14" t="s">
        <v>81</v>
      </c>
      <c r="AW279" s="14" t="s">
        <v>35</v>
      </c>
      <c r="AX279" s="14" t="s">
        <v>73</v>
      </c>
      <c r="AY279" s="202" t="s">
        <v>119</v>
      </c>
    </row>
    <row r="280" spans="1:65" s="14" customFormat="1">
      <c r="B280" s="194"/>
      <c r="C280" s="195"/>
      <c r="D280" s="185" t="s">
        <v>132</v>
      </c>
      <c r="E280" s="196" t="s">
        <v>19</v>
      </c>
      <c r="F280" s="197" t="s">
        <v>362</v>
      </c>
      <c r="G280" s="195"/>
      <c r="H280" s="196" t="s">
        <v>19</v>
      </c>
      <c r="I280" s="195"/>
      <c r="J280" s="195"/>
      <c r="K280" s="195"/>
      <c r="L280" s="198"/>
      <c r="M280" s="199"/>
      <c r="N280" s="200"/>
      <c r="O280" s="200"/>
      <c r="P280" s="200"/>
      <c r="Q280" s="200"/>
      <c r="R280" s="200"/>
      <c r="S280" s="200"/>
      <c r="T280" s="201"/>
      <c r="AT280" s="202" t="s">
        <v>132</v>
      </c>
      <c r="AU280" s="202" t="s">
        <v>83</v>
      </c>
      <c r="AV280" s="14" t="s">
        <v>81</v>
      </c>
      <c r="AW280" s="14" t="s">
        <v>35</v>
      </c>
      <c r="AX280" s="14" t="s">
        <v>73</v>
      </c>
      <c r="AY280" s="202" t="s">
        <v>119</v>
      </c>
    </row>
    <row r="281" spans="1:65" s="13" customFormat="1">
      <c r="B281" s="183"/>
      <c r="C281" s="184"/>
      <c r="D281" s="185" t="s">
        <v>132</v>
      </c>
      <c r="E281" s="193" t="s">
        <v>19</v>
      </c>
      <c r="F281" s="186" t="s">
        <v>387</v>
      </c>
      <c r="G281" s="184"/>
      <c r="H281" s="187">
        <v>4</v>
      </c>
      <c r="I281" s="184"/>
      <c r="J281" s="184"/>
      <c r="K281" s="184"/>
      <c r="L281" s="188"/>
      <c r="M281" s="189"/>
      <c r="N281" s="190"/>
      <c r="O281" s="190"/>
      <c r="P281" s="190"/>
      <c r="Q281" s="190"/>
      <c r="R281" s="190"/>
      <c r="S281" s="190"/>
      <c r="T281" s="191"/>
      <c r="AT281" s="192" t="s">
        <v>132</v>
      </c>
      <c r="AU281" s="192" t="s">
        <v>83</v>
      </c>
      <c r="AV281" s="13" t="s">
        <v>83</v>
      </c>
      <c r="AW281" s="13" t="s">
        <v>35</v>
      </c>
      <c r="AX281" s="13" t="s">
        <v>81</v>
      </c>
      <c r="AY281" s="192" t="s">
        <v>119</v>
      </c>
    </row>
    <row r="282" spans="1:65" s="2" customFormat="1" ht="16.5" customHeight="1">
      <c r="A282" s="33"/>
      <c r="B282" s="34"/>
      <c r="C282" s="171" t="s">
        <v>388</v>
      </c>
      <c r="D282" s="171" t="s">
        <v>122</v>
      </c>
      <c r="E282" s="172" t="s">
        <v>389</v>
      </c>
      <c r="F282" s="173" t="s">
        <v>390</v>
      </c>
      <c r="G282" s="174" t="s">
        <v>177</v>
      </c>
      <c r="H282" s="175">
        <v>391</v>
      </c>
      <c r="I282" s="176">
        <v>40.700000000000003</v>
      </c>
      <c r="J282" s="176">
        <f>ROUND(I282*H282,2)</f>
        <v>15913.7</v>
      </c>
      <c r="K282" s="173" t="s">
        <v>126</v>
      </c>
      <c r="L282" s="38"/>
      <c r="M282" s="177" t="s">
        <v>19</v>
      </c>
      <c r="N282" s="178" t="s">
        <v>44</v>
      </c>
      <c r="O282" s="179">
        <v>8.2000000000000003E-2</v>
      </c>
      <c r="P282" s="179">
        <f>O282*H282</f>
        <v>32.062000000000005</v>
      </c>
      <c r="Q282" s="179">
        <v>1.0000000000000001E-5</v>
      </c>
      <c r="R282" s="179">
        <f>Q282*H282</f>
        <v>3.9100000000000003E-3</v>
      </c>
      <c r="S282" s="179">
        <v>0</v>
      </c>
      <c r="T282" s="180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81" t="s">
        <v>160</v>
      </c>
      <c r="AT282" s="181" t="s">
        <v>122</v>
      </c>
      <c r="AU282" s="181" t="s">
        <v>83</v>
      </c>
      <c r="AY282" s="18" t="s">
        <v>119</v>
      </c>
      <c r="BE282" s="182">
        <f>IF(N282="základní",J282,0)</f>
        <v>15913.7</v>
      </c>
      <c r="BF282" s="182">
        <f>IF(N282="snížená",J282,0)</f>
        <v>0</v>
      </c>
      <c r="BG282" s="182">
        <f>IF(N282="zákl. přenesená",J282,0)</f>
        <v>0</v>
      </c>
      <c r="BH282" s="182">
        <f>IF(N282="sníž. přenesená",J282,0)</f>
        <v>0</v>
      </c>
      <c r="BI282" s="182">
        <f>IF(N282="nulová",J282,0)</f>
        <v>0</v>
      </c>
      <c r="BJ282" s="18" t="s">
        <v>81</v>
      </c>
      <c r="BK282" s="182">
        <f>ROUND(I282*H282,2)</f>
        <v>15913.7</v>
      </c>
      <c r="BL282" s="18" t="s">
        <v>160</v>
      </c>
      <c r="BM282" s="181" t="s">
        <v>391</v>
      </c>
    </row>
    <row r="283" spans="1:65" s="13" customFormat="1">
      <c r="B283" s="183"/>
      <c r="C283" s="184"/>
      <c r="D283" s="185" t="s">
        <v>132</v>
      </c>
      <c r="E283" s="193" t="s">
        <v>19</v>
      </c>
      <c r="F283" s="186" t="s">
        <v>392</v>
      </c>
      <c r="G283" s="184"/>
      <c r="H283" s="187">
        <v>391</v>
      </c>
      <c r="I283" s="184"/>
      <c r="J283" s="184"/>
      <c r="K283" s="184"/>
      <c r="L283" s="188"/>
      <c r="M283" s="189"/>
      <c r="N283" s="190"/>
      <c r="O283" s="190"/>
      <c r="P283" s="190"/>
      <c r="Q283" s="190"/>
      <c r="R283" s="190"/>
      <c r="S283" s="190"/>
      <c r="T283" s="191"/>
      <c r="AT283" s="192" t="s">
        <v>132</v>
      </c>
      <c r="AU283" s="192" t="s">
        <v>83</v>
      </c>
      <c r="AV283" s="13" t="s">
        <v>83</v>
      </c>
      <c r="AW283" s="13" t="s">
        <v>35</v>
      </c>
      <c r="AX283" s="13" t="s">
        <v>81</v>
      </c>
      <c r="AY283" s="192" t="s">
        <v>119</v>
      </c>
    </row>
    <row r="284" spans="1:65" s="2" customFormat="1" ht="16.5" customHeight="1">
      <c r="A284" s="33"/>
      <c r="B284" s="34"/>
      <c r="C284" s="171" t="s">
        <v>393</v>
      </c>
      <c r="D284" s="171" t="s">
        <v>122</v>
      </c>
      <c r="E284" s="172" t="s">
        <v>394</v>
      </c>
      <c r="F284" s="173" t="s">
        <v>395</v>
      </c>
      <c r="G284" s="174" t="s">
        <v>149</v>
      </c>
      <c r="H284" s="175">
        <v>1</v>
      </c>
      <c r="I284" s="176">
        <v>23460</v>
      </c>
      <c r="J284" s="176">
        <f>ROUND(I284*H284,2)</f>
        <v>23460</v>
      </c>
      <c r="K284" s="173" t="s">
        <v>19</v>
      </c>
      <c r="L284" s="38"/>
      <c r="M284" s="177" t="s">
        <v>19</v>
      </c>
      <c r="N284" s="178" t="s">
        <v>44</v>
      </c>
      <c r="O284" s="179">
        <v>8.3000000000000004E-2</v>
      </c>
      <c r="P284" s="179">
        <f>O284*H284</f>
        <v>8.3000000000000004E-2</v>
      </c>
      <c r="Q284" s="179">
        <v>0</v>
      </c>
      <c r="R284" s="179">
        <f>Q284*H284</f>
        <v>0</v>
      </c>
      <c r="S284" s="179">
        <v>2.9E-4</v>
      </c>
      <c r="T284" s="180">
        <f>S284*H284</f>
        <v>2.9E-4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81" t="s">
        <v>160</v>
      </c>
      <c r="AT284" s="181" t="s">
        <v>122</v>
      </c>
      <c r="AU284" s="181" t="s">
        <v>83</v>
      </c>
      <c r="AY284" s="18" t="s">
        <v>119</v>
      </c>
      <c r="BE284" s="182">
        <f>IF(N284="základní",J284,0)</f>
        <v>23460</v>
      </c>
      <c r="BF284" s="182">
        <f>IF(N284="snížená",J284,0)</f>
        <v>0</v>
      </c>
      <c r="BG284" s="182">
        <f>IF(N284="zákl. přenesená",J284,0)</f>
        <v>0</v>
      </c>
      <c r="BH284" s="182">
        <f>IF(N284="sníž. přenesená",J284,0)</f>
        <v>0</v>
      </c>
      <c r="BI284" s="182">
        <f>IF(N284="nulová",J284,0)</f>
        <v>0</v>
      </c>
      <c r="BJ284" s="18" t="s">
        <v>81</v>
      </c>
      <c r="BK284" s="182">
        <f>ROUND(I284*H284,2)</f>
        <v>23460</v>
      </c>
      <c r="BL284" s="18" t="s">
        <v>160</v>
      </c>
      <c r="BM284" s="181" t="s">
        <v>396</v>
      </c>
    </row>
    <row r="285" spans="1:65" s="2" customFormat="1" ht="24" customHeight="1">
      <c r="A285" s="33"/>
      <c r="B285" s="34"/>
      <c r="C285" s="171" t="s">
        <v>397</v>
      </c>
      <c r="D285" s="171" t="s">
        <v>122</v>
      </c>
      <c r="E285" s="172" t="s">
        <v>398</v>
      </c>
      <c r="F285" s="173" t="s">
        <v>399</v>
      </c>
      <c r="G285" s="174" t="s">
        <v>125</v>
      </c>
      <c r="H285" s="175">
        <v>0.42499999999999999</v>
      </c>
      <c r="I285" s="176">
        <v>618</v>
      </c>
      <c r="J285" s="176">
        <f>ROUND(I285*H285,2)</f>
        <v>262.64999999999998</v>
      </c>
      <c r="K285" s="173" t="s">
        <v>126</v>
      </c>
      <c r="L285" s="38"/>
      <c r="M285" s="177" t="s">
        <v>19</v>
      </c>
      <c r="N285" s="178" t="s">
        <v>44</v>
      </c>
      <c r="O285" s="179">
        <v>1.421</v>
      </c>
      <c r="P285" s="179">
        <f>O285*H285</f>
        <v>0.60392500000000005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81" t="s">
        <v>160</v>
      </c>
      <c r="AT285" s="181" t="s">
        <v>122</v>
      </c>
      <c r="AU285" s="181" t="s">
        <v>83</v>
      </c>
      <c r="AY285" s="18" t="s">
        <v>119</v>
      </c>
      <c r="BE285" s="182">
        <f>IF(N285="základní",J285,0)</f>
        <v>262.64999999999998</v>
      </c>
      <c r="BF285" s="182">
        <f>IF(N285="snížená",J285,0)</f>
        <v>0</v>
      </c>
      <c r="BG285" s="182">
        <f>IF(N285="zákl. přenesená",J285,0)</f>
        <v>0</v>
      </c>
      <c r="BH285" s="182">
        <f>IF(N285="sníž. přenesená",J285,0)</f>
        <v>0</v>
      </c>
      <c r="BI285" s="182">
        <f>IF(N285="nulová",J285,0)</f>
        <v>0</v>
      </c>
      <c r="BJ285" s="18" t="s">
        <v>81</v>
      </c>
      <c r="BK285" s="182">
        <f>ROUND(I285*H285,2)</f>
        <v>262.64999999999998</v>
      </c>
      <c r="BL285" s="18" t="s">
        <v>160</v>
      </c>
      <c r="BM285" s="181" t="s">
        <v>400</v>
      </c>
    </row>
    <row r="286" spans="1:65" s="2" customFormat="1" ht="24" customHeight="1">
      <c r="A286" s="33"/>
      <c r="B286" s="34"/>
      <c r="C286" s="171" t="s">
        <v>401</v>
      </c>
      <c r="D286" s="171" t="s">
        <v>122</v>
      </c>
      <c r="E286" s="172" t="s">
        <v>402</v>
      </c>
      <c r="F286" s="173" t="s">
        <v>403</v>
      </c>
      <c r="G286" s="174" t="s">
        <v>125</v>
      </c>
      <c r="H286" s="175">
        <v>0.42499999999999999</v>
      </c>
      <c r="I286" s="176">
        <v>431</v>
      </c>
      <c r="J286" s="176">
        <f>ROUND(I286*H286,2)</f>
        <v>183.18</v>
      </c>
      <c r="K286" s="173" t="s">
        <v>126</v>
      </c>
      <c r="L286" s="38"/>
      <c r="M286" s="177" t="s">
        <v>19</v>
      </c>
      <c r="N286" s="178" t="s">
        <v>44</v>
      </c>
      <c r="O286" s="179">
        <v>1.18</v>
      </c>
      <c r="P286" s="179">
        <f>O286*H286</f>
        <v>0.50149999999999995</v>
      </c>
      <c r="Q286" s="179">
        <v>0</v>
      </c>
      <c r="R286" s="179">
        <f>Q286*H286</f>
        <v>0</v>
      </c>
      <c r="S286" s="179">
        <v>0</v>
      </c>
      <c r="T286" s="180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1" t="s">
        <v>160</v>
      </c>
      <c r="AT286" s="181" t="s">
        <v>122</v>
      </c>
      <c r="AU286" s="181" t="s">
        <v>83</v>
      </c>
      <c r="AY286" s="18" t="s">
        <v>119</v>
      </c>
      <c r="BE286" s="182">
        <f>IF(N286="základní",J286,0)</f>
        <v>183.18</v>
      </c>
      <c r="BF286" s="182">
        <f>IF(N286="snížená",J286,0)</f>
        <v>0</v>
      </c>
      <c r="BG286" s="182">
        <f>IF(N286="zákl. přenesená",J286,0)</f>
        <v>0</v>
      </c>
      <c r="BH286" s="182">
        <f>IF(N286="sníž. přenesená",J286,0)</f>
        <v>0</v>
      </c>
      <c r="BI286" s="182">
        <f>IF(N286="nulová",J286,0)</f>
        <v>0</v>
      </c>
      <c r="BJ286" s="18" t="s">
        <v>81</v>
      </c>
      <c r="BK286" s="182">
        <f>ROUND(I286*H286,2)</f>
        <v>183.18</v>
      </c>
      <c r="BL286" s="18" t="s">
        <v>160</v>
      </c>
      <c r="BM286" s="181" t="s">
        <v>404</v>
      </c>
    </row>
    <row r="287" spans="1:65" s="12" customFormat="1" ht="22.95" customHeight="1">
      <c r="B287" s="156"/>
      <c r="C287" s="157"/>
      <c r="D287" s="158" t="s">
        <v>72</v>
      </c>
      <c r="E287" s="169" t="s">
        <v>405</v>
      </c>
      <c r="F287" s="169" t="s">
        <v>406</v>
      </c>
      <c r="G287" s="157"/>
      <c r="H287" s="157"/>
      <c r="I287" s="157"/>
      <c r="J287" s="170">
        <f>BK287</f>
        <v>406657.62</v>
      </c>
      <c r="K287" s="157"/>
      <c r="L287" s="161"/>
      <c r="M287" s="162"/>
      <c r="N287" s="163"/>
      <c r="O287" s="163"/>
      <c r="P287" s="164">
        <f>SUM(P288:P351)</f>
        <v>103.21086799999998</v>
      </c>
      <c r="Q287" s="163"/>
      <c r="R287" s="164">
        <f>SUM(R288:R351)</f>
        <v>1.0918600000000001</v>
      </c>
      <c r="S287" s="163"/>
      <c r="T287" s="165">
        <f>SUM(T288:T351)</f>
        <v>0.89323000000000008</v>
      </c>
      <c r="AR287" s="166" t="s">
        <v>83</v>
      </c>
      <c r="AT287" s="167" t="s">
        <v>72</v>
      </c>
      <c r="AU287" s="167" t="s">
        <v>81</v>
      </c>
      <c r="AY287" s="166" t="s">
        <v>119</v>
      </c>
      <c r="BK287" s="168">
        <f>SUM(BK288:BK351)</f>
        <v>406657.62</v>
      </c>
    </row>
    <row r="288" spans="1:65" s="2" customFormat="1" ht="16.5" customHeight="1">
      <c r="A288" s="33"/>
      <c r="B288" s="34"/>
      <c r="C288" s="171" t="s">
        <v>407</v>
      </c>
      <c r="D288" s="171" t="s">
        <v>122</v>
      </c>
      <c r="E288" s="172" t="s">
        <v>408</v>
      </c>
      <c r="F288" s="173" t="s">
        <v>409</v>
      </c>
      <c r="G288" s="174" t="s">
        <v>410</v>
      </c>
      <c r="H288" s="175">
        <v>20</v>
      </c>
      <c r="I288" s="176">
        <v>4350</v>
      </c>
      <c r="J288" s="176">
        <f>ROUND(I288*H288,2)</f>
        <v>87000</v>
      </c>
      <c r="K288" s="173" t="s">
        <v>126</v>
      </c>
      <c r="L288" s="38"/>
      <c r="M288" s="177" t="s">
        <v>19</v>
      </c>
      <c r="N288" s="178" t="s">
        <v>44</v>
      </c>
      <c r="O288" s="179">
        <v>1.1000000000000001</v>
      </c>
      <c r="P288" s="179">
        <f>O288*H288</f>
        <v>22</v>
      </c>
      <c r="Q288" s="179">
        <v>1.6920000000000001E-2</v>
      </c>
      <c r="R288" s="179">
        <f>Q288*H288</f>
        <v>0.33840000000000003</v>
      </c>
      <c r="S288" s="179">
        <v>0</v>
      </c>
      <c r="T288" s="180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81" t="s">
        <v>160</v>
      </c>
      <c r="AT288" s="181" t="s">
        <v>122</v>
      </c>
      <c r="AU288" s="181" t="s">
        <v>83</v>
      </c>
      <c r="AY288" s="18" t="s">
        <v>119</v>
      </c>
      <c r="BE288" s="182">
        <f>IF(N288="základní",J288,0)</f>
        <v>87000</v>
      </c>
      <c r="BF288" s="182">
        <f>IF(N288="snížená",J288,0)</f>
        <v>0</v>
      </c>
      <c r="BG288" s="182">
        <f>IF(N288="zákl. přenesená",J288,0)</f>
        <v>0</v>
      </c>
      <c r="BH288" s="182">
        <f>IF(N288="sníž. přenesená",J288,0)</f>
        <v>0</v>
      </c>
      <c r="BI288" s="182">
        <f>IF(N288="nulová",J288,0)</f>
        <v>0</v>
      </c>
      <c r="BJ288" s="18" t="s">
        <v>81</v>
      </c>
      <c r="BK288" s="182">
        <f>ROUND(I288*H288,2)</f>
        <v>87000</v>
      </c>
      <c r="BL288" s="18" t="s">
        <v>160</v>
      </c>
      <c r="BM288" s="181" t="s">
        <v>411</v>
      </c>
    </row>
    <row r="289" spans="1:65" s="14" customFormat="1">
      <c r="B289" s="194"/>
      <c r="C289" s="195"/>
      <c r="D289" s="185" t="s">
        <v>132</v>
      </c>
      <c r="E289" s="196" t="s">
        <v>19</v>
      </c>
      <c r="F289" s="197" t="s">
        <v>256</v>
      </c>
      <c r="G289" s="195"/>
      <c r="H289" s="196" t="s">
        <v>19</v>
      </c>
      <c r="I289" s="195"/>
      <c r="J289" s="195"/>
      <c r="K289" s="195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132</v>
      </c>
      <c r="AU289" s="202" t="s">
        <v>83</v>
      </c>
      <c r="AV289" s="14" t="s">
        <v>81</v>
      </c>
      <c r="AW289" s="14" t="s">
        <v>35</v>
      </c>
      <c r="AX289" s="14" t="s">
        <v>73</v>
      </c>
      <c r="AY289" s="202" t="s">
        <v>119</v>
      </c>
    </row>
    <row r="290" spans="1:65" s="13" customFormat="1">
      <c r="B290" s="183"/>
      <c r="C290" s="184"/>
      <c r="D290" s="185" t="s">
        <v>132</v>
      </c>
      <c r="E290" s="193" t="s">
        <v>19</v>
      </c>
      <c r="F290" s="186" t="s">
        <v>412</v>
      </c>
      <c r="G290" s="184"/>
      <c r="H290" s="187">
        <v>20</v>
      </c>
      <c r="I290" s="184"/>
      <c r="J290" s="184"/>
      <c r="K290" s="184"/>
      <c r="L290" s="188"/>
      <c r="M290" s="189"/>
      <c r="N290" s="190"/>
      <c r="O290" s="190"/>
      <c r="P290" s="190"/>
      <c r="Q290" s="190"/>
      <c r="R290" s="190"/>
      <c r="S290" s="190"/>
      <c r="T290" s="191"/>
      <c r="AT290" s="192" t="s">
        <v>132</v>
      </c>
      <c r="AU290" s="192" t="s">
        <v>83</v>
      </c>
      <c r="AV290" s="13" t="s">
        <v>83</v>
      </c>
      <c r="AW290" s="13" t="s">
        <v>35</v>
      </c>
      <c r="AX290" s="13" t="s">
        <v>81</v>
      </c>
      <c r="AY290" s="192" t="s">
        <v>119</v>
      </c>
    </row>
    <row r="291" spans="1:65" s="2" customFormat="1" ht="16.5" customHeight="1">
      <c r="A291" s="33"/>
      <c r="B291" s="34"/>
      <c r="C291" s="171" t="s">
        <v>413</v>
      </c>
      <c r="D291" s="171" t="s">
        <v>122</v>
      </c>
      <c r="E291" s="172" t="s">
        <v>414</v>
      </c>
      <c r="F291" s="173" t="s">
        <v>902</v>
      </c>
      <c r="G291" s="174" t="s">
        <v>410</v>
      </c>
      <c r="H291" s="175">
        <v>7</v>
      </c>
      <c r="I291" s="176">
        <v>8240</v>
      </c>
      <c r="J291" s="176">
        <f>ROUND(I291*H291,2)</f>
        <v>57680</v>
      </c>
      <c r="K291" s="173" t="s">
        <v>126</v>
      </c>
      <c r="L291" s="38"/>
      <c r="M291" s="177" t="s">
        <v>19</v>
      </c>
      <c r="N291" s="178" t="s">
        <v>44</v>
      </c>
      <c r="O291" s="179">
        <v>0.5</v>
      </c>
      <c r="P291" s="179">
        <f>O291*H291</f>
        <v>3.5</v>
      </c>
      <c r="Q291" s="179">
        <v>1.6080000000000001E-2</v>
      </c>
      <c r="R291" s="179">
        <f>Q291*H291</f>
        <v>0.11256000000000001</v>
      </c>
      <c r="S291" s="179">
        <v>0</v>
      </c>
      <c r="T291" s="180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81" t="s">
        <v>160</v>
      </c>
      <c r="AT291" s="181" t="s">
        <v>122</v>
      </c>
      <c r="AU291" s="181" t="s">
        <v>83</v>
      </c>
      <c r="AY291" s="18" t="s">
        <v>119</v>
      </c>
      <c r="BE291" s="182">
        <f>IF(N291="základní",J291,0)</f>
        <v>57680</v>
      </c>
      <c r="BF291" s="182">
        <f>IF(N291="snížená",J291,0)</f>
        <v>0</v>
      </c>
      <c r="BG291" s="182">
        <f>IF(N291="zákl. přenesená",J291,0)</f>
        <v>0</v>
      </c>
      <c r="BH291" s="182">
        <f>IF(N291="sníž. přenesená",J291,0)</f>
        <v>0</v>
      </c>
      <c r="BI291" s="182">
        <f>IF(N291="nulová",J291,0)</f>
        <v>0</v>
      </c>
      <c r="BJ291" s="18" t="s">
        <v>81</v>
      </c>
      <c r="BK291" s="182">
        <f>ROUND(I291*H291,2)</f>
        <v>57680</v>
      </c>
      <c r="BL291" s="18" t="s">
        <v>160</v>
      </c>
      <c r="BM291" s="181" t="s">
        <v>415</v>
      </c>
    </row>
    <row r="292" spans="1:65" s="14" customFormat="1">
      <c r="B292" s="194"/>
      <c r="C292" s="195"/>
      <c r="D292" s="185" t="s">
        <v>132</v>
      </c>
      <c r="E292" s="196" t="s">
        <v>19</v>
      </c>
      <c r="F292" s="197" t="s">
        <v>256</v>
      </c>
      <c r="G292" s="195"/>
      <c r="H292" s="196" t="s">
        <v>19</v>
      </c>
      <c r="I292" s="195"/>
      <c r="J292" s="195"/>
      <c r="K292" s="195"/>
      <c r="L292" s="198"/>
      <c r="M292" s="199"/>
      <c r="N292" s="200"/>
      <c r="O292" s="200"/>
      <c r="P292" s="200"/>
      <c r="Q292" s="200"/>
      <c r="R292" s="200"/>
      <c r="S292" s="200"/>
      <c r="T292" s="201"/>
      <c r="AT292" s="202" t="s">
        <v>132</v>
      </c>
      <c r="AU292" s="202" t="s">
        <v>83</v>
      </c>
      <c r="AV292" s="14" t="s">
        <v>81</v>
      </c>
      <c r="AW292" s="14" t="s">
        <v>35</v>
      </c>
      <c r="AX292" s="14" t="s">
        <v>73</v>
      </c>
      <c r="AY292" s="202" t="s">
        <v>119</v>
      </c>
    </row>
    <row r="293" spans="1:65" s="13" customFormat="1">
      <c r="B293" s="183"/>
      <c r="C293" s="184"/>
      <c r="D293" s="185" t="s">
        <v>132</v>
      </c>
      <c r="E293" s="193" t="s">
        <v>19</v>
      </c>
      <c r="F293" s="186" t="s">
        <v>156</v>
      </c>
      <c r="G293" s="184"/>
      <c r="H293" s="187">
        <v>7</v>
      </c>
      <c r="I293" s="184"/>
      <c r="J293" s="184"/>
      <c r="K293" s="184"/>
      <c r="L293" s="188"/>
      <c r="M293" s="189"/>
      <c r="N293" s="190"/>
      <c r="O293" s="190"/>
      <c r="P293" s="190"/>
      <c r="Q293" s="190"/>
      <c r="R293" s="190"/>
      <c r="S293" s="190"/>
      <c r="T293" s="191"/>
      <c r="AT293" s="192" t="s">
        <v>132</v>
      </c>
      <c r="AU293" s="192" t="s">
        <v>83</v>
      </c>
      <c r="AV293" s="13" t="s">
        <v>83</v>
      </c>
      <c r="AW293" s="13" t="s">
        <v>35</v>
      </c>
      <c r="AX293" s="13" t="s">
        <v>81</v>
      </c>
      <c r="AY293" s="192" t="s">
        <v>119</v>
      </c>
    </row>
    <row r="294" spans="1:65" s="2" customFormat="1" ht="16.5" customHeight="1">
      <c r="A294" s="33"/>
      <c r="B294" s="34"/>
      <c r="C294" s="171" t="s">
        <v>416</v>
      </c>
      <c r="D294" s="171" t="s">
        <v>122</v>
      </c>
      <c r="E294" s="172" t="s">
        <v>417</v>
      </c>
      <c r="F294" s="173" t="s">
        <v>418</v>
      </c>
      <c r="G294" s="174" t="s">
        <v>410</v>
      </c>
      <c r="H294" s="175">
        <v>23</v>
      </c>
      <c r="I294" s="176">
        <v>350</v>
      </c>
      <c r="J294" s="176">
        <f>ROUND(I294*H294,2)</f>
        <v>8050</v>
      </c>
      <c r="K294" s="173" t="s">
        <v>19</v>
      </c>
      <c r="L294" s="38"/>
      <c r="M294" s="177" t="s">
        <v>19</v>
      </c>
      <c r="N294" s="178" t="s">
        <v>44</v>
      </c>
      <c r="O294" s="179">
        <v>0.54800000000000004</v>
      </c>
      <c r="P294" s="179">
        <f>O294*H294</f>
        <v>12.604000000000001</v>
      </c>
      <c r="Q294" s="179">
        <v>0</v>
      </c>
      <c r="R294" s="179">
        <f>Q294*H294</f>
        <v>0</v>
      </c>
      <c r="S294" s="179">
        <v>1.933E-2</v>
      </c>
      <c r="T294" s="180">
        <f>S294*H294</f>
        <v>0.44458999999999999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81" t="s">
        <v>160</v>
      </c>
      <c r="AT294" s="181" t="s">
        <v>122</v>
      </c>
      <c r="AU294" s="181" t="s">
        <v>83</v>
      </c>
      <c r="AY294" s="18" t="s">
        <v>119</v>
      </c>
      <c r="BE294" s="182">
        <f>IF(N294="základní",J294,0)</f>
        <v>8050</v>
      </c>
      <c r="BF294" s="182">
        <f>IF(N294="snížená",J294,0)</f>
        <v>0</v>
      </c>
      <c r="BG294" s="182">
        <f>IF(N294="zákl. přenesená",J294,0)</f>
        <v>0</v>
      </c>
      <c r="BH294" s="182">
        <f>IF(N294="sníž. přenesená",J294,0)</f>
        <v>0</v>
      </c>
      <c r="BI294" s="182">
        <f>IF(N294="nulová",J294,0)</f>
        <v>0</v>
      </c>
      <c r="BJ294" s="18" t="s">
        <v>81</v>
      </c>
      <c r="BK294" s="182">
        <f>ROUND(I294*H294,2)</f>
        <v>8050</v>
      </c>
      <c r="BL294" s="18" t="s">
        <v>160</v>
      </c>
      <c r="BM294" s="181" t="s">
        <v>419</v>
      </c>
    </row>
    <row r="295" spans="1:65" s="2" customFormat="1" ht="16.5" customHeight="1">
      <c r="A295" s="33"/>
      <c r="B295" s="34"/>
      <c r="C295" s="171" t="s">
        <v>420</v>
      </c>
      <c r="D295" s="171" t="s">
        <v>122</v>
      </c>
      <c r="E295" s="172" t="s">
        <v>421</v>
      </c>
      <c r="F295" s="173" t="s">
        <v>422</v>
      </c>
      <c r="G295" s="174" t="s">
        <v>410</v>
      </c>
      <c r="H295" s="175">
        <v>6</v>
      </c>
      <c r="I295" s="176">
        <v>320</v>
      </c>
      <c r="J295" s="176">
        <f>ROUND(I295*H295,2)</f>
        <v>1920</v>
      </c>
      <c r="K295" s="173" t="s">
        <v>19</v>
      </c>
      <c r="L295" s="38"/>
      <c r="M295" s="177" t="s">
        <v>19</v>
      </c>
      <c r="N295" s="178" t="s">
        <v>44</v>
      </c>
      <c r="O295" s="179">
        <v>0.40300000000000002</v>
      </c>
      <c r="P295" s="179">
        <f>O295*H295</f>
        <v>2.4180000000000001</v>
      </c>
      <c r="Q295" s="179">
        <v>0</v>
      </c>
      <c r="R295" s="179">
        <f>Q295*H295</f>
        <v>0</v>
      </c>
      <c r="S295" s="179">
        <v>1.72E-2</v>
      </c>
      <c r="T295" s="180">
        <f>S295*H295</f>
        <v>0.1032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81" t="s">
        <v>160</v>
      </c>
      <c r="AT295" s="181" t="s">
        <v>122</v>
      </c>
      <c r="AU295" s="181" t="s">
        <v>83</v>
      </c>
      <c r="AY295" s="18" t="s">
        <v>119</v>
      </c>
      <c r="BE295" s="182">
        <f>IF(N295="základní",J295,0)</f>
        <v>1920</v>
      </c>
      <c r="BF295" s="182">
        <f>IF(N295="snížená",J295,0)</f>
        <v>0</v>
      </c>
      <c r="BG295" s="182">
        <f>IF(N295="zákl. přenesená",J295,0)</f>
        <v>0</v>
      </c>
      <c r="BH295" s="182">
        <f>IF(N295="sníž. přenesená",J295,0)</f>
        <v>0</v>
      </c>
      <c r="BI295" s="182">
        <f>IF(N295="nulová",J295,0)</f>
        <v>0</v>
      </c>
      <c r="BJ295" s="18" t="s">
        <v>81</v>
      </c>
      <c r="BK295" s="182">
        <f>ROUND(I295*H295,2)</f>
        <v>1920</v>
      </c>
      <c r="BL295" s="18" t="s">
        <v>160</v>
      </c>
      <c r="BM295" s="181" t="s">
        <v>423</v>
      </c>
    </row>
    <row r="296" spans="1:65" s="2" customFormat="1" ht="16.5" customHeight="1">
      <c r="A296" s="33"/>
      <c r="B296" s="34"/>
      <c r="C296" s="171" t="s">
        <v>424</v>
      </c>
      <c r="D296" s="171" t="s">
        <v>122</v>
      </c>
      <c r="E296" s="172" t="s">
        <v>425</v>
      </c>
      <c r="F296" s="173" t="s">
        <v>426</v>
      </c>
      <c r="G296" s="174" t="s">
        <v>410</v>
      </c>
      <c r="H296" s="175">
        <v>14</v>
      </c>
      <c r="I296" s="176">
        <v>250</v>
      </c>
      <c r="J296" s="176">
        <f>ROUND(I296*H296,2)</f>
        <v>3500</v>
      </c>
      <c r="K296" s="173" t="s">
        <v>19</v>
      </c>
      <c r="L296" s="38"/>
      <c r="M296" s="177" t="s">
        <v>19</v>
      </c>
      <c r="N296" s="178" t="s">
        <v>44</v>
      </c>
      <c r="O296" s="179">
        <v>0.36199999999999999</v>
      </c>
      <c r="P296" s="179">
        <f>O296*H296</f>
        <v>5.0679999999999996</v>
      </c>
      <c r="Q296" s="179">
        <v>0</v>
      </c>
      <c r="R296" s="179">
        <f>Q296*H296</f>
        <v>0</v>
      </c>
      <c r="S296" s="179">
        <v>1.9460000000000002E-2</v>
      </c>
      <c r="T296" s="180">
        <f>S296*H296</f>
        <v>0.27244000000000002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81" t="s">
        <v>160</v>
      </c>
      <c r="AT296" s="181" t="s">
        <v>122</v>
      </c>
      <c r="AU296" s="181" t="s">
        <v>83</v>
      </c>
      <c r="AY296" s="18" t="s">
        <v>119</v>
      </c>
      <c r="BE296" s="182">
        <f>IF(N296="základní",J296,0)</f>
        <v>3500</v>
      </c>
      <c r="BF296" s="182">
        <f>IF(N296="snížená",J296,0)</f>
        <v>0</v>
      </c>
      <c r="BG296" s="182">
        <f>IF(N296="zákl. přenesená",J296,0)</f>
        <v>0</v>
      </c>
      <c r="BH296" s="182">
        <f>IF(N296="sníž. přenesená",J296,0)</f>
        <v>0</v>
      </c>
      <c r="BI296" s="182">
        <f>IF(N296="nulová",J296,0)</f>
        <v>0</v>
      </c>
      <c r="BJ296" s="18" t="s">
        <v>81</v>
      </c>
      <c r="BK296" s="182">
        <f>ROUND(I296*H296,2)</f>
        <v>3500</v>
      </c>
      <c r="BL296" s="18" t="s">
        <v>160</v>
      </c>
      <c r="BM296" s="181" t="s">
        <v>427</v>
      </c>
    </row>
    <row r="297" spans="1:65" s="13" customFormat="1">
      <c r="B297" s="183"/>
      <c r="C297" s="184"/>
      <c r="D297" s="185" t="s">
        <v>132</v>
      </c>
      <c r="E297" s="193" t="s">
        <v>19</v>
      </c>
      <c r="F297" s="186" t="s">
        <v>203</v>
      </c>
      <c r="G297" s="184"/>
      <c r="H297" s="187">
        <v>14</v>
      </c>
      <c r="I297" s="184"/>
      <c r="J297" s="184"/>
      <c r="K297" s="184"/>
      <c r="L297" s="188"/>
      <c r="M297" s="189"/>
      <c r="N297" s="190"/>
      <c r="O297" s="190"/>
      <c r="P297" s="190"/>
      <c r="Q297" s="190"/>
      <c r="R297" s="190"/>
      <c r="S297" s="190"/>
      <c r="T297" s="191"/>
      <c r="AT297" s="192" t="s">
        <v>132</v>
      </c>
      <c r="AU297" s="192" t="s">
        <v>83</v>
      </c>
      <c r="AV297" s="13" t="s">
        <v>83</v>
      </c>
      <c r="AW297" s="13" t="s">
        <v>35</v>
      </c>
      <c r="AX297" s="13" t="s">
        <v>81</v>
      </c>
      <c r="AY297" s="192" t="s">
        <v>119</v>
      </c>
    </row>
    <row r="298" spans="1:65" s="2" customFormat="1" ht="16.5" customHeight="1">
      <c r="A298" s="33"/>
      <c r="B298" s="34"/>
      <c r="C298" s="171" t="s">
        <v>428</v>
      </c>
      <c r="D298" s="171" t="s">
        <v>122</v>
      </c>
      <c r="E298" s="172" t="s">
        <v>429</v>
      </c>
      <c r="F298" s="173" t="s">
        <v>430</v>
      </c>
      <c r="G298" s="174" t="s">
        <v>410</v>
      </c>
      <c r="H298" s="175">
        <v>14</v>
      </c>
      <c r="I298" s="176">
        <v>150</v>
      </c>
      <c r="J298" s="176">
        <f>ROUND(I298*H298,2)</f>
        <v>2100</v>
      </c>
      <c r="K298" s="173" t="s">
        <v>19</v>
      </c>
      <c r="L298" s="38"/>
      <c r="M298" s="177" t="s">
        <v>19</v>
      </c>
      <c r="N298" s="178" t="s">
        <v>44</v>
      </c>
      <c r="O298" s="179">
        <v>0.222</v>
      </c>
      <c r="P298" s="179">
        <f>O298*H298</f>
        <v>3.1080000000000001</v>
      </c>
      <c r="Q298" s="179">
        <v>0</v>
      </c>
      <c r="R298" s="179">
        <f>Q298*H298</f>
        <v>0</v>
      </c>
      <c r="S298" s="179">
        <v>8.5999999999999998E-4</v>
      </c>
      <c r="T298" s="180">
        <f>S298*H298</f>
        <v>1.204E-2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81" t="s">
        <v>160</v>
      </c>
      <c r="AT298" s="181" t="s">
        <v>122</v>
      </c>
      <c r="AU298" s="181" t="s">
        <v>83</v>
      </c>
      <c r="AY298" s="18" t="s">
        <v>119</v>
      </c>
      <c r="BE298" s="182">
        <f>IF(N298="základní",J298,0)</f>
        <v>2100</v>
      </c>
      <c r="BF298" s="182">
        <f>IF(N298="snížená",J298,0)</f>
        <v>0</v>
      </c>
      <c r="BG298" s="182">
        <f>IF(N298="zákl. přenesená",J298,0)</f>
        <v>0</v>
      </c>
      <c r="BH298" s="182">
        <f>IF(N298="sníž. přenesená",J298,0)</f>
        <v>0</v>
      </c>
      <c r="BI298" s="182">
        <f>IF(N298="nulová",J298,0)</f>
        <v>0</v>
      </c>
      <c r="BJ298" s="18" t="s">
        <v>81</v>
      </c>
      <c r="BK298" s="182">
        <f>ROUND(I298*H298,2)</f>
        <v>2100</v>
      </c>
      <c r="BL298" s="18" t="s">
        <v>160</v>
      </c>
      <c r="BM298" s="181" t="s">
        <v>431</v>
      </c>
    </row>
    <row r="299" spans="1:65" s="2" customFormat="1" ht="16.5" customHeight="1">
      <c r="A299" s="33"/>
      <c r="B299" s="34"/>
      <c r="C299" s="171" t="s">
        <v>432</v>
      </c>
      <c r="D299" s="171" t="s">
        <v>122</v>
      </c>
      <c r="E299" s="172" t="s">
        <v>433</v>
      </c>
      <c r="F299" s="173" t="s">
        <v>434</v>
      </c>
      <c r="G299" s="174" t="s">
        <v>261</v>
      </c>
      <c r="H299" s="175">
        <v>8</v>
      </c>
      <c r="I299" s="176">
        <v>550</v>
      </c>
      <c r="J299" s="176">
        <f>ROUND(I299*H299,2)</f>
        <v>4400</v>
      </c>
      <c r="K299" s="173" t="s">
        <v>19</v>
      </c>
      <c r="L299" s="38"/>
      <c r="M299" s="177" t="s">
        <v>19</v>
      </c>
      <c r="N299" s="178" t="s">
        <v>44</v>
      </c>
      <c r="O299" s="179">
        <v>0.54300000000000004</v>
      </c>
      <c r="P299" s="179">
        <f>O299*H299</f>
        <v>4.3440000000000003</v>
      </c>
      <c r="Q299" s="179">
        <v>0</v>
      </c>
      <c r="R299" s="179">
        <f>Q299*H299</f>
        <v>0</v>
      </c>
      <c r="S299" s="179">
        <v>7.62E-3</v>
      </c>
      <c r="T299" s="180">
        <f>S299*H299</f>
        <v>6.096E-2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81" t="s">
        <v>160</v>
      </c>
      <c r="AT299" s="181" t="s">
        <v>122</v>
      </c>
      <c r="AU299" s="181" t="s">
        <v>83</v>
      </c>
      <c r="AY299" s="18" t="s">
        <v>119</v>
      </c>
      <c r="BE299" s="182">
        <f>IF(N299="základní",J299,0)</f>
        <v>4400</v>
      </c>
      <c r="BF299" s="182">
        <f>IF(N299="snížená",J299,0)</f>
        <v>0</v>
      </c>
      <c r="BG299" s="182">
        <f>IF(N299="zákl. přenesená",J299,0)</f>
        <v>0</v>
      </c>
      <c r="BH299" s="182">
        <f>IF(N299="sníž. přenesená",J299,0)</f>
        <v>0</v>
      </c>
      <c r="BI299" s="182">
        <f>IF(N299="nulová",J299,0)</f>
        <v>0</v>
      </c>
      <c r="BJ299" s="18" t="s">
        <v>81</v>
      </c>
      <c r="BK299" s="182">
        <f>ROUND(I299*H299,2)</f>
        <v>4400</v>
      </c>
      <c r="BL299" s="18" t="s">
        <v>160</v>
      </c>
      <c r="BM299" s="181" t="s">
        <v>435</v>
      </c>
    </row>
    <row r="300" spans="1:65" s="2" customFormat="1" ht="24" customHeight="1">
      <c r="A300" s="33"/>
      <c r="B300" s="34"/>
      <c r="C300" s="171" t="s">
        <v>436</v>
      </c>
      <c r="D300" s="171" t="s">
        <v>122</v>
      </c>
      <c r="E300" s="172" t="s">
        <v>437</v>
      </c>
      <c r="F300" s="173" t="s">
        <v>438</v>
      </c>
      <c r="G300" s="174" t="s">
        <v>410</v>
      </c>
      <c r="H300" s="175">
        <v>13</v>
      </c>
      <c r="I300" s="176">
        <v>3790</v>
      </c>
      <c r="J300" s="176">
        <f>ROUND(I300*H300,2)</f>
        <v>49270</v>
      </c>
      <c r="K300" s="173" t="s">
        <v>126</v>
      </c>
      <c r="L300" s="38"/>
      <c r="M300" s="177" t="s">
        <v>19</v>
      </c>
      <c r="N300" s="178" t="s">
        <v>44</v>
      </c>
      <c r="O300" s="179">
        <v>1.1000000000000001</v>
      </c>
      <c r="P300" s="179">
        <f>O300*H300</f>
        <v>14.3</v>
      </c>
      <c r="Q300" s="179">
        <v>1.6469999999999999E-2</v>
      </c>
      <c r="R300" s="179">
        <f>Q300*H300</f>
        <v>0.21410999999999997</v>
      </c>
      <c r="S300" s="179">
        <v>0</v>
      </c>
      <c r="T300" s="180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81" t="s">
        <v>160</v>
      </c>
      <c r="AT300" s="181" t="s">
        <v>122</v>
      </c>
      <c r="AU300" s="181" t="s">
        <v>83</v>
      </c>
      <c r="AY300" s="18" t="s">
        <v>119</v>
      </c>
      <c r="BE300" s="182">
        <f>IF(N300="základní",J300,0)</f>
        <v>49270</v>
      </c>
      <c r="BF300" s="182">
        <f>IF(N300="snížená",J300,0)</f>
        <v>0</v>
      </c>
      <c r="BG300" s="182">
        <f>IF(N300="zákl. přenesená",J300,0)</f>
        <v>0</v>
      </c>
      <c r="BH300" s="182">
        <f>IF(N300="sníž. přenesená",J300,0)</f>
        <v>0</v>
      </c>
      <c r="BI300" s="182">
        <f>IF(N300="nulová",J300,0)</f>
        <v>0</v>
      </c>
      <c r="BJ300" s="18" t="s">
        <v>81</v>
      </c>
      <c r="BK300" s="182">
        <f>ROUND(I300*H300,2)</f>
        <v>49270</v>
      </c>
      <c r="BL300" s="18" t="s">
        <v>160</v>
      </c>
      <c r="BM300" s="181" t="s">
        <v>439</v>
      </c>
    </row>
    <row r="301" spans="1:65" s="14" customFormat="1">
      <c r="B301" s="194"/>
      <c r="C301" s="195"/>
      <c r="D301" s="185" t="s">
        <v>132</v>
      </c>
      <c r="E301" s="196" t="s">
        <v>19</v>
      </c>
      <c r="F301" s="197" t="s">
        <v>256</v>
      </c>
      <c r="G301" s="195"/>
      <c r="H301" s="196" t="s">
        <v>19</v>
      </c>
      <c r="I301" s="195"/>
      <c r="J301" s="195"/>
      <c r="K301" s="195"/>
      <c r="L301" s="198"/>
      <c r="M301" s="199"/>
      <c r="N301" s="200"/>
      <c r="O301" s="200"/>
      <c r="P301" s="200"/>
      <c r="Q301" s="200"/>
      <c r="R301" s="200"/>
      <c r="S301" s="200"/>
      <c r="T301" s="201"/>
      <c r="AT301" s="202" t="s">
        <v>132</v>
      </c>
      <c r="AU301" s="202" t="s">
        <v>83</v>
      </c>
      <c r="AV301" s="14" t="s">
        <v>81</v>
      </c>
      <c r="AW301" s="14" t="s">
        <v>35</v>
      </c>
      <c r="AX301" s="14" t="s">
        <v>73</v>
      </c>
      <c r="AY301" s="202" t="s">
        <v>119</v>
      </c>
    </row>
    <row r="302" spans="1:65" s="14" customFormat="1">
      <c r="B302" s="194"/>
      <c r="C302" s="195"/>
      <c r="D302" s="185" t="s">
        <v>132</v>
      </c>
      <c r="E302" s="196" t="s">
        <v>19</v>
      </c>
      <c r="F302" s="197" t="s">
        <v>440</v>
      </c>
      <c r="G302" s="195"/>
      <c r="H302" s="196" t="s">
        <v>19</v>
      </c>
      <c r="I302" s="195"/>
      <c r="J302" s="195"/>
      <c r="K302" s="195"/>
      <c r="L302" s="198"/>
      <c r="M302" s="199"/>
      <c r="N302" s="200"/>
      <c r="O302" s="200"/>
      <c r="P302" s="200"/>
      <c r="Q302" s="200"/>
      <c r="R302" s="200"/>
      <c r="S302" s="200"/>
      <c r="T302" s="201"/>
      <c r="AT302" s="202" t="s">
        <v>132</v>
      </c>
      <c r="AU302" s="202" t="s">
        <v>83</v>
      </c>
      <c r="AV302" s="14" t="s">
        <v>81</v>
      </c>
      <c r="AW302" s="14" t="s">
        <v>35</v>
      </c>
      <c r="AX302" s="14" t="s">
        <v>73</v>
      </c>
      <c r="AY302" s="202" t="s">
        <v>119</v>
      </c>
    </row>
    <row r="303" spans="1:65" s="13" customFormat="1">
      <c r="B303" s="183"/>
      <c r="C303" s="184"/>
      <c r="D303" s="185" t="s">
        <v>132</v>
      </c>
      <c r="E303" s="193" t="s">
        <v>19</v>
      </c>
      <c r="F303" s="186" t="s">
        <v>198</v>
      </c>
      <c r="G303" s="184"/>
      <c r="H303" s="187">
        <v>13</v>
      </c>
      <c r="I303" s="184"/>
      <c r="J303" s="184"/>
      <c r="K303" s="184"/>
      <c r="L303" s="188"/>
      <c r="M303" s="189"/>
      <c r="N303" s="190"/>
      <c r="O303" s="190"/>
      <c r="P303" s="190"/>
      <c r="Q303" s="190"/>
      <c r="R303" s="190"/>
      <c r="S303" s="190"/>
      <c r="T303" s="191"/>
      <c r="AT303" s="192" t="s">
        <v>132</v>
      </c>
      <c r="AU303" s="192" t="s">
        <v>83</v>
      </c>
      <c r="AV303" s="13" t="s">
        <v>83</v>
      </c>
      <c r="AW303" s="13" t="s">
        <v>35</v>
      </c>
      <c r="AX303" s="13" t="s">
        <v>81</v>
      </c>
      <c r="AY303" s="192" t="s">
        <v>119</v>
      </c>
    </row>
    <row r="304" spans="1:65" s="2" customFormat="1" ht="24" customHeight="1">
      <c r="A304" s="33"/>
      <c r="B304" s="34"/>
      <c r="C304" s="171" t="s">
        <v>441</v>
      </c>
      <c r="D304" s="171" t="s">
        <v>122</v>
      </c>
      <c r="E304" s="172" t="s">
        <v>442</v>
      </c>
      <c r="F304" s="173" t="s">
        <v>443</v>
      </c>
      <c r="G304" s="174" t="s">
        <v>410</v>
      </c>
      <c r="H304" s="175">
        <v>1</v>
      </c>
      <c r="I304" s="176">
        <v>3670</v>
      </c>
      <c r="J304" s="176">
        <f>ROUND(I304*H304,2)</f>
        <v>3670</v>
      </c>
      <c r="K304" s="173" t="s">
        <v>126</v>
      </c>
      <c r="L304" s="38"/>
      <c r="M304" s="177" t="s">
        <v>19</v>
      </c>
      <c r="N304" s="178" t="s">
        <v>44</v>
      </c>
      <c r="O304" s="179">
        <v>1.1000000000000001</v>
      </c>
      <c r="P304" s="179">
        <f>O304*H304</f>
        <v>1.1000000000000001</v>
      </c>
      <c r="Q304" s="179">
        <v>8.9700000000000005E-3</v>
      </c>
      <c r="R304" s="179">
        <f>Q304*H304</f>
        <v>8.9700000000000005E-3</v>
      </c>
      <c r="S304" s="179">
        <v>0</v>
      </c>
      <c r="T304" s="180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81" t="s">
        <v>160</v>
      </c>
      <c r="AT304" s="181" t="s">
        <v>122</v>
      </c>
      <c r="AU304" s="181" t="s">
        <v>83</v>
      </c>
      <c r="AY304" s="18" t="s">
        <v>119</v>
      </c>
      <c r="BE304" s="182">
        <f>IF(N304="základní",J304,0)</f>
        <v>3670</v>
      </c>
      <c r="BF304" s="182">
        <f>IF(N304="snížená",J304,0)</f>
        <v>0</v>
      </c>
      <c r="BG304" s="182">
        <f>IF(N304="zákl. přenesená",J304,0)</f>
        <v>0</v>
      </c>
      <c r="BH304" s="182">
        <f>IF(N304="sníž. přenesená",J304,0)</f>
        <v>0</v>
      </c>
      <c r="BI304" s="182">
        <f>IF(N304="nulová",J304,0)</f>
        <v>0</v>
      </c>
      <c r="BJ304" s="18" t="s">
        <v>81</v>
      </c>
      <c r="BK304" s="182">
        <f>ROUND(I304*H304,2)</f>
        <v>3670</v>
      </c>
      <c r="BL304" s="18" t="s">
        <v>160</v>
      </c>
      <c r="BM304" s="181" t="s">
        <v>444</v>
      </c>
    </row>
    <row r="305" spans="1:65" s="14" customFormat="1">
      <c r="B305" s="194"/>
      <c r="C305" s="195"/>
      <c r="D305" s="185" t="s">
        <v>132</v>
      </c>
      <c r="E305" s="196" t="s">
        <v>19</v>
      </c>
      <c r="F305" s="197" t="s">
        <v>256</v>
      </c>
      <c r="G305" s="195"/>
      <c r="H305" s="196" t="s">
        <v>19</v>
      </c>
      <c r="I305" s="195"/>
      <c r="J305" s="195"/>
      <c r="K305" s="195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132</v>
      </c>
      <c r="AU305" s="202" t="s">
        <v>83</v>
      </c>
      <c r="AV305" s="14" t="s">
        <v>81</v>
      </c>
      <c r="AW305" s="14" t="s">
        <v>35</v>
      </c>
      <c r="AX305" s="14" t="s">
        <v>73</v>
      </c>
      <c r="AY305" s="202" t="s">
        <v>119</v>
      </c>
    </row>
    <row r="306" spans="1:65" s="14" customFormat="1">
      <c r="B306" s="194"/>
      <c r="C306" s="195"/>
      <c r="D306" s="185" t="s">
        <v>132</v>
      </c>
      <c r="E306" s="196" t="s">
        <v>19</v>
      </c>
      <c r="F306" s="197" t="s">
        <v>445</v>
      </c>
      <c r="G306" s="195"/>
      <c r="H306" s="196" t="s">
        <v>19</v>
      </c>
      <c r="I306" s="195"/>
      <c r="J306" s="195"/>
      <c r="K306" s="195"/>
      <c r="L306" s="198"/>
      <c r="M306" s="199"/>
      <c r="N306" s="200"/>
      <c r="O306" s="200"/>
      <c r="P306" s="200"/>
      <c r="Q306" s="200"/>
      <c r="R306" s="200"/>
      <c r="S306" s="200"/>
      <c r="T306" s="201"/>
      <c r="AT306" s="202" t="s">
        <v>132</v>
      </c>
      <c r="AU306" s="202" t="s">
        <v>83</v>
      </c>
      <c r="AV306" s="14" t="s">
        <v>81</v>
      </c>
      <c r="AW306" s="14" t="s">
        <v>35</v>
      </c>
      <c r="AX306" s="14" t="s">
        <v>73</v>
      </c>
      <c r="AY306" s="202" t="s">
        <v>119</v>
      </c>
    </row>
    <row r="307" spans="1:65" s="13" customFormat="1">
      <c r="B307" s="183"/>
      <c r="C307" s="184"/>
      <c r="D307" s="185" t="s">
        <v>132</v>
      </c>
      <c r="E307" s="193" t="s">
        <v>19</v>
      </c>
      <c r="F307" s="186" t="s">
        <v>81</v>
      </c>
      <c r="G307" s="184"/>
      <c r="H307" s="187">
        <v>1</v>
      </c>
      <c r="I307" s="184"/>
      <c r="J307" s="184"/>
      <c r="K307" s="184"/>
      <c r="L307" s="188"/>
      <c r="M307" s="189"/>
      <c r="N307" s="190"/>
      <c r="O307" s="190"/>
      <c r="P307" s="190"/>
      <c r="Q307" s="190"/>
      <c r="R307" s="190"/>
      <c r="S307" s="190"/>
      <c r="T307" s="191"/>
      <c r="AT307" s="192" t="s">
        <v>132</v>
      </c>
      <c r="AU307" s="192" t="s">
        <v>83</v>
      </c>
      <c r="AV307" s="13" t="s">
        <v>83</v>
      </c>
      <c r="AW307" s="13" t="s">
        <v>35</v>
      </c>
      <c r="AX307" s="13" t="s">
        <v>81</v>
      </c>
      <c r="AY307" s="192" t="s">
        <v>119</v>
      </c>
    </row>
    <row r="308" spans="1:65" s="2" customFormat="1" ht="16.5" customHeight="1">
      <c r="A308" s="33"/>
      <c r="B308" s="34"/>
      <c r="C308" s="171" t="s">
        <v>446</v>
      </c>
      <c r="D308" s="171" t="s">
        <v>122</v>
      </c>
      <c r="E308" s="172" t="s">
        <v>447</v>
      </c>
      <c r="F308" s="173" t="s">
        <v>448</v>
      </c>
      <c r="G308" s="174" t="s">
        <v>410</v>
      </c>
      <c r="H308" s="175">
        <v>2</v>
      </c>
      <c r="I308" s="176">
        <v>5020</v>
      </c>
      <c r="J308" s="176">
        <f>ROUND(I308*H308,2)</f>
        <v>10040</v>
      </c>
      <c r="K308" s="173" t="s">
        <v>126</v>
      </c>
      <c r="L308" s="38"/>
      <c r="M308" s="177" t="s">
        <v>19</v>
      </c>
      <c r="N308" s="178" t="s">
        <v>44</v>
      </c>
      <c r="O308" s="179">
        <v>1.4</v>
      </c>
      <c r="P308" s="179">
        <f>O308*H308</f>
        <v>2.8</v>
      </c>
      <c r="Q308" s="179">
        <v>1.695E-2</v>
      </c>
      <c r="R308" s="179">
        <f>Q308*H308</f>
        <v>3.39E-2</v>
      </c>
      <c r="S308" s="179">
        <v>0</v>
      </c>
      <c r="T308" s="180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81" t="s">
        <v>160</v>
      </c>
      <c r="AT308" s="181" t="s">
        <v>122</v>
      </c>
      <c r="AU308" s="181" t="s">
        <v>83</v>
      </c>
      <c r="AY308" s="18" t="s">
        <v>119</v>
      </c>
      <c r="BE308" s="182">
        <f>IF(N308="základní",J308,0)</f>
        <v>10040</v>
      </c>
      <c r="BF308" s="182">
        <f>IF(N308="snížená",J308,0)</f>
        <v>0</v>
      </c>
      <c r="BG308" s="182">
        <f>IF(N308="zákl. přenesená",J308,0)</f>
        <v>0</v>
      </c>
      <c r="BH308" s="182">
        <f>IF(N308="sníž. přenesená",J308,0)</f>
        <v>0</v>
      </c>
      <c r="BI308" s="182">
        <f>IF(N308="nulová",J308,0)</f>
        <v>0</v>
      </c>
      <c r="BJ308" s="18" t="s">
        <v>81</v>
      </c>
      <c r="BK308" s="182">
        <f>ROUND(I308*H308,2)</f>
        <v>10040</v>
      </c>
      <c r="BL308" s="18" t="s">
        <v>160</v>
      </c>
      <c r="BM308" s="181" t="s">
        <v>449</v>
      </c>
    </row>
    <row r="309" spans="1:65" s="14" customFormat="1">
      <c r="B309" s="194"/>
      <c r="C309" s="195"/>
      <c r="D309" s="185" t="s">
        <v>132</v>
      </c>
      <c r="E309" s="196" t="s">
        <v>19</v>
      </c>
      <c r="F309" s="197" t="s">
        <v>256</v>
      </c>
      <c r="G309" s="195"/>
      <c r="H309" s="196" t="s">
        <v>19</v>
      </c>
      <c r="I309" s="195"/>
      <c r="J309" s="195"/>
      <c r="K309" s="195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132</v>
      </c>
      <c r="AU309" s="202" t="s">
        <v>83</v>
      </c>
      <c r="AV309" s="14" t="s">
        <v>81</v>
      </c>
      <c r="AW309" s="14" t="s">
        <v>35</v>
      </c>
      <c r="AX309" s="14" t="s">
        <v>73</v>
      </c>
      <c r="AY309" s="202" t="s">
        <v>119</v>
      </c>
    </row>
    <row r="310" spans="1:65" s="14" customFormat="1">
      <c r="B310" s="194"/>
      <c r="C310" s="195"/>
      <c r="D310" s="185" t="s">
        <v>132</v>
      </c>
      <c r="E310" s="196" t="s">
        <v>19</v>
      </c>
      <c r="F310" s="197" t="s">
        <v>450</v>
      </c>
      <c r="G310" s="195"/>
      <c r="H310" s="196" t="s">
        <v>19</v>
      </c>
      <c r="I310" s="195"/>
      <c r="J310" s="195"/>
      <c r="K310" s="195"/>
      <c r="L310" s="198"/>
      <c r="M310" s="199"/>
      <c r="N310" s="200"/>
      <c r="O310" s="200"/>
      <c r="P310" s="200"/>
      <c r="Q310" s="200"/>
      <c r="R310" s="200"/>
      <c r="S310" s="200"/>
      <c r="T310" s="201"/>
      <c r="AT310" s="202" t="s">
        <v>132</v>
      </c>
      <c r="AU310" s="202" t="s">
        <v>83</v>
      </c>
      <c r="AV310" s="14" t="s">
        <v>81</v>
      </c>
      <c r="AW310" s="14" t="s">
        <v>35</v>
      </c>
      <c r="AX310" s="14" t="s">
        <v>73</v>
      </c>
      <c r="AY310" s="202" t="s">
        <v>119</v>
      </c>
    </row>
    <row r="311" spans="1:65" s="13" customFormat="1">
      <c r="B311" s="183"/>
      <c r="C311" s="184"/>
      <c r="D311" s="185" t="s">
        <v>132</v>
      </c>
      <c r="E311" s="193" t="s">
        <v>19</v>
      </c>
      <c r="F311" s="186" t="s">
        <v>83</v>
      </c>
      <c r="G311" s="184"/>
      <c r="H311" s="187">
        <v>2</v>
      </c>
      <c r="I311" s="184"/>
      <c r="J311" s="184"/>
      <c r="K311" s="184"/>
      <c r="L311" s="188"/>
      <c r="M311" s="189"/>
      <c r="N311" s="190"/>
      <c r="O311" s="190"/>
      <c r="P311" s="190"/>
      <c r="Q311" s="190"/>
      <c r="R311" s="190"/>
      <c r="S311" s="190"/>
      <c r="T311" s="191"/>
      <c r="AT311" s="192" t="s">
        <v>132</v>
      </c>
      <c r="AU311" s="192" t="s">
        <v>83</v>
      </c>
      <c r="AV311" s="13" t="s">
        <v>83</v>
      </c>
      <c r="AW311" s="13" t="s">
        <v>35</v>
      </c>
      <c r="AX311" s="13" t="s">
        <v>81</v>
      </c>
      <c r="AY311" s="192" t="s">
        <v>119</v>
      </c>
    </row>
    <row r="312" spans="1:65" s="2" customFormat="1" ht="24" customHeight="1">
      <c r="A312" s="33"/>
      <c r="B312" s="34"/>
      <c r="C312" s="171" t="s">
        <v>451</v>
      </c>
      <c r="D312" s="171" t="s">
        <v>122</v>
      </c>
      <c r="E312" s="172" t="s">
        <v>452</v>
      </c>
      <c r="F312" s="173" t="s">
        <v>896</v>
      </c>
      <c r="G312" s="174" t="s">
        <v>410</v>
      </c>
      <c r="H312" s="175">
        <v>1</v>
      </c>
      <c r="I312" s="176">
        <v>19900</v>
      </c>
      <c r="J312" s="176">
        <f>ROUND(I312*H312,2)</f>
        <v>19900</v>
      </c>
      <c r="K312" s="173" t="s">
        <v>19</v>
      </c>
      <c r="L312" s="38"/>
      <c r="M312" s="177" t="s">
        <v>19</v>
      </c>
      <c r="N312" s="178" t="s">
        <v>44</v>
      </c>
      <c r="O312" s="179">
        <v>3.32</v>
      </c>
      <c r="P312" s="179">
        <f>O312*H312</f>
        <v>3.32</v>
      </c>
      <c r="Q312" s="179">
        <v>4.9369999999999997E-2</v>
      </c>
      <c r="R312" s="179">
        <f>Q312*H312</f>
        <v>4.9369999999999997E-2</v>
      </c>
      <c r="S312" s="179">
        <v>0</v>
      </c>
      <c r="T312" s="180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81" t="s">
        <v>160</v>
      </c>
      <c r="AT312" s="181" t="s">
        <v>122</v>
      </c>
      <c r="AU312" s="181" t="s">
        <v>83</v>
      </c>
      <c r="AY312" s="18" t="s">
        <v>119</v>
      </c>
      <c r="BE312" s="182">
        <f>IF(N312="základní",J312,0)</f>
        <v>19900</v>
      </c>
      <c r="BF312" s="182">
        <f>IF(N312="snížená",J312,0)</f>
        <v>0</v>
      </c>
      <c r="BG312" s="182">
        <f>IF(N312="zákl. přenesená",J312,0)</f>
        <v>0</v>
      </c>
      <c r="BH312" s="182">
        <f>IF(N312="sníž. přenesená",J312,0)</f>
        <v>0</v>
      </c>
      <c r="BI312" s="182">
        <f>IF(N312="nulová",J312,0)</f>
        <v>0</v>
      </c>
      <c r="BJ312" s="18" t="s">
        <v>81</v>
      </c>
      <c r="BK312" s="182">
        <f>ROUND(I312*H312,2)</f>
        <v>19900</v>
      </c>
      <c r="BL312" s="18" t="s">
        <v>160</v>
      </c>
      <c r="BM312" s="181" t="s">
        <v>453</v>
      </c>
    </row>
    <row r="313" spans="1:65" s="14" customFormat="1">
      <c r="B313" s="194"/>
      <c r="C313" s="195"/>
      <c r="D313" s="185" t="s">
        <v>132</v>
      </c>
      <c r="E313" s="196" t="s">
        <v>19</v>
      </c>
      <c r="F313" s="197" t="s">
        <v>256</v>
      </c>
      <c r="G313" s="195"/>
      <c r="H313" s="196" t="s">
        <v>19</v>
      </c>
      <c r="I313" s="195"/>
      <c r="J313" s="195"/>
      <c r="K313" s="195"/>
      <c r="L313" s="198"/>
      <c r="M313" s="199"/>
      <c r="N313" s="200"/>
      <c r="O313" s="200"/>
      <c r="P313" s="200"/>
      <c r="Q313" s="200"/>
      <c r="R313" s="200"/>
      <c r="S313" s="200"/>
      <c r="T313" s="201"/>
      <c r="AT313" s="202" t="s">
        <v>132</v>
      </c>
      <c r="AU313" s="202" t="s">
        <v>83</v>
      </c>
      <c r="AV313" s="14" t="s">
        <v>81</v>
      </c>
      <c r="AW313" s="14" t="s">
        <v>35</v>
      </c>
      <c r="AX313" s="14" t="s">
        <v>73</v>
      </c>
      <c r="AY313" s="202" t="s">
        <v>119</v>
      </c>
    </row>
    <row r="314" spans="1:65" s="13" customFormat="1">
      <c r="B314" s="183"/>
      <c r="C314" s="184"/>
      <c r="D314" s="185" t="s">
        <v>132</v>
      </c>
      <c r="E314" s="193" t="s">
        <v>19</v>
      </c>
      <c r="F314" s="186" t="s">
        <v>81</v>
      </c>
      <c r="G314" s="184"/>
      <c r="H314" s="187">
        <v>1</v>
      </c>
      <c r="I314" s="184"/>
      <c r="J314" s="184"/>
      <c r="K314" s="184"/>
      <c r="L314" s="188"/>
      <c r="M314" s="189"/>
      <c r="N314" s="190"/>
      <c r="O314" s="190"/>
      <c r="P314" s="190"/>
      <c r="Q314" s="190"/>
      <c r="R314" s="190"/>
      <c r="S314" s="190"/>
      <c r="T314" s="191"/>
      <c r="AT314" s="192" t="s">
        <v>132</v>
      </c>
      <c r="AU314" s="192" t="s">
        <v>83</v>
      </c>
      <c r="AV314" s="13" t="s">
        <v>83</v>
      </c>
      <c r="AW314" s="13" t="s">
        <v>35</v>
      </c>
      <c r="AX314" s="13" t="s">
        <v>81</v>
      </c>
      <c r="AY314" s="192" t="s">
        <v>119</v>
      </c>
    </row>
    <row r="315" spans="1:65" s="2" customFormat="1" ht="24" customHeight="1">
      <c r="A315" s="33"/>
      <c r="B315" s="34"/>
      <c r="C315" s="171" t="s">
        <v>454</v>
      </c>
      <c r="D315" s="171" t="s">
        <v>122</v>
      </c>
      <c r="E315" s="172" t="s">
        <v>455</v>
      </c>
      <c r="F315" s="173" t="s">
        <v>897</v>
      </c>
      <c r="G315" s="174" t="s">
        <v>410</v>
      </c>
      <c r="H315" s="175">
        <v>2</v>
      </c>
      <c r="I315" s="176">
        <v>19900</v>
      </c>
      <c r="J315" s="176">
        <f>ROUND(I315*H315,2)</f>
        <v>39800</v>
      </c>
      <c r="K315" s="173" t="s">
        <v>126</v>
      </c>
      <c r="L315" s="38"/>
      <c r="M315" s="177" t="s">
        <v>19</v>
      </c>
      <c r="N315" s="178" t="s">
        <v>44</v>
      </c>
      <c r="O315" s="179">
        <v>3.32</v>
      </c>
      <c r="P315" s="179">
        <f>O315*H315</f>
        <v>6.64</v>
      </c>
      <c r="Q315" s="179">
        <v>4.9369999999999997E-2</v>
      </c>
      <c r="R315" s="179">
        <f>Q315*H315</f>
        <v>9.8739999999999994E-2</v>
      </c>
      <c r="S315" s="179">
        <v>0</v>
      </c>
      <c r="T315" s="180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81" t="s">
        <v>160</v>
      </c>
      <c r="AT315" s="181" t="s">
        <v>122</v>
      </c>
      <c r="AU315" s="181" t="s">
        <v>83</v>
      </c>
      <c r="AY315" s="18" t="s">
        <v>119</v>
      </c>
      <c r="BE315" s="182">
        <f>IF(N315="základní",J315,0)</f>
        <v>39800</v>
      </c>
      <c r="BF315" s="182">
        <f>IF(N315="snížená",J315,0)</f>
        <v>0</v>
      </c>
      <c r="BG315" s="182">
        <f>IF(N315="zákl. přenesená",J315,0)</f>
        <v>0</v>
      </c>
      <c r="BH315" s="182">
        <f>IF(N315="sníž. přenesená",J315,0)</f>
        <v>0</v>
      </c>
      <c r="BI315" s="182">
        <f>IF(N315="nulová",J315,0)</f>
        <v>0</v>
      </c>
      <c r="BJ315" s="18" t="s">
        <v>81</v>
      </c>
      <c r="BK315" s="182">
        <f>ROUND(I315*H315,2)</f>
        <v>39800</v>
      </c>
      <c r="BL315" s="18" t="s">
        <v>160</v>
      </c>
      <c r="BM315" s="181" t="s">
        <v>456</v>
      </c>
    </row>
    <row r="316" spans="1:65" s="14" customFormat="1">
      <c r="B316" s="194"/>
      <c r="C316" s="195"/>
      <c r="D316" s="185" t="s">
        <v>132</v>
      </c>
      <c r="E316" s="196" t="s">
        <v>19</v>
      </c>
      <c r="F316" s="197" t="s">
        <v>256</v>
      </c>
      <c r="G316" s="195"/>
      <c r="H316" s="196" t="s">
        <v>19</v>
      </c>
      <c r="I316" s="195"/>
      <c r="J316" s="195"/>
      <c r="K316" s="195"/>
      <c r="L316" s="198"/>
      <c r="M316" s="199"/>
      <c r="N316" s="200"/>
      <c r="O316" s="200"/>
      <c r="P316" s="200"/>
      <c r="Q316" s="200"/>
      <c r="R316" s="200"/>
      <c r="S316" s="200"/>
      <c r="T316" s="201"/>
      <c r="AT316" s="202" t="s">
        <v>132</v>
      </c>
      <c r="AU316" s="202" t="s">
        <v>83</v>
      </c>
      <c r="AV316" s="14" t="s">
        <v>81</v>
      </c>
      <c r="AW316" s="14" t="s">
        <v>35</v>
      </c>
      <c r="AX316" s="14" t="s">
        <v>73</v>
      </c>
      <c r="AY316" s="202" t="s">
        <v>119</v>
      </c>
    </row>
    <row r="317" spans="1:65" s="13" customFormat="1">
      <c r="B317" s="183"/>
      <c r="C317" s="184"/>
      <c r="D317" s="185" t="s">
        <v>132</v>
      </c>
      <c r="E317" s="193" t="s">
        <v>19</v>
      </c>
      <c r="F317" s="186" t="s">
        <v>83</v>
      </c>
      <c r="G317" s="184"/>
      <c r="H317" s="187">
        <v>2</v>
      </c>
      <c r="I317" s="184"/>
      <c r="J317" s="184"/>
      <c r="K317" s="184"/>
      <c r="L317" s="188"/>
      <c r="M317" s="189"/>
      <c r="N317" s="190"/>
      <c r="O317" s="190"/>
      <c r="P317" s="190"/>
      <c r="Q317" s="190"/>
      <c r="R317" s="190"/>
      <c r="S317" s="190"/>
      <c r="T317" s="191"/>
      <c r="AT317" s="192" t="s">
        <v>132</v>
      </c>
      <c r="AU317" s="192" t="s">
        <v>83</v>
      </c>
      <c r="AV317" s="13" t="s">
        <v>83</v>
      </c>
      <c r="AW317" s="13" t="s">
        <v>35</v>
      </c>
      <c r="AX317" s="13" t="s">
        <v>81</v>
      </c>
      <c r="AY317" s="192" t="s">
        <v>119</v>
      </c>
    </row>
    <row r="318" spans="1:65" s="2" customFormat="1" ht="24" customHeight="1">
      <c r="A318" s="33"/>
      <c r="B318" s="34"/>
      <c r="C318" s="171" t="s">
        <v>457</v>
      </c>
      <c r="D318" s="171" t="s">
        <v>122</v>
      </c>
      <c r="E318" s="172" t="s">
        <v>458</v>
      </c>
      <c r="F318" s="173" t="s">
        <v>898</v>
      </c>
      <c r="G318" s="174" t="s">
        <v>410</v>
      </c>
      <c r="H318" s="175">
        <v>1</v>
      </c>
      <c r="I318" s="176">
        <v>20100</v>
      </c>
      <c r="J318" s="176">
        <f>ROUND(I318*H318,2)</f>
        <v>20100</v>
      </c>
      <c r="K318" s="173" t="s">
        <v>126</v>
      </c>
      <c r="L318" s="38"/>
      <c r="M318" s="177" t="s">
        <v>19</v>
      </c>
      <c r="N318" s="178" t="s">
        <v>44</v>
      </c>
      <c r="O318" s="179">
        <v>3.32</v>
      </c>
      <c r="P318" s="179">
        <f>O318*H318</f>
        <v>3.32</v>
      </c>
      <c r="Q318" s="179">
        <v>5.3370000000000001E-2</v>
      </c>
      <c r="R318" s="179">
        <f>Q318*H318</f>
        <v>5.3370000000000001E-2</v>
      </c>
      <c r="S318" s="179">
        <v>0</v>
      </c>
      <c r="T318" s="180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81" t="s">
        <v>160</v>
      </c>
      <c r="AT318" s="181" t="s">
        <v>122</v>
      </c>
      <c r="AU318" s="181" t="s">
        <v>83</v>
      </c>
      <c r="AY318" s="18" t="s">
        <v>119</v>
      </c>
      <c r="BE318" s="182">
        <f>IF(N318="základní",J318,0)</f>
        <v>20100</v>
      </c>
      <c r="BF318" s="182">
        <f>IF(N318="snížená",J318,0)</f>
        <v>0</v>
      </c>
      <c r="BG318" s="182">
        <f>IF(N318="zákl. přenesená",J318,0)</f>
        <v>0</v>
      </c>
      <c r="BH318" s="182">
        <f>IF(N318="sníž. přenesená",J318,0)</f>
        <v>0</v>
      </c>
      <c r="BI318" s="182">
        <f>IF(N318="nulová",J318,0)</f>
        <v>0</v>
      </c>
      <c r="BJ318" s="18" t="s">
        <v>81</v>
      </c>
      <c r="BK318" s="182">
        <f>ROUND(I318*H318,2)</f>
        <v>20100</v>
      </c>
      <c r="BL318" s="18" t="s">
        <v>160</v>
      </c>
      <c r="BM318" s="181" t="s">
        <v>459</v>
      </c>
    </row>
    <row r="319" spans="1:65" s="14" customFormat="1">
      <c r="B319" s="194"/>
      <c r="C319" s="195"/>
      <c r="D319" s="185" t="s">
        <v>132</v>
      </c>
      <c r="E319" s="196" t="s">
        <v>19</v>
      </c>
      <c r="F319" s="197" t="s">
        <v>256</v>
      </c>
      <c r="G319" s="195"/>
      <c r="H319" s="196" t="s">
        <v>19</v>
      </c>
      <c r="I319" s="195"/>
      <c r="J319" s="195"/>
      <c r="K319" s="195"/>
      <c r="L319" s="198"/>
      <c r="M319" s="199"/>
      <c r="N319" s="200"/>
      <c r="O319" s="200"/>
      <c r="P319" s="200"/>
      <c r="Q319" s="200"/>
      <c r="R319" s="200"/>
      <c r="S319" s="200"/>
      <c r="T319" s="201"/>
      <c r="AT319" s="202" t="s">
        <v>132</v>
      </c>
      <c r="AU319" s="202" t="s">
        <v>83</v>
      </c>
      <c r="AV319" s="14" t="s">
        <v>81</v>
      </c>
      <c r="AW319" s="14" t="s">
        <v>35</v>
      </c>
      <c r="AX319" s="14" t="s">
        <v>73</v>
      </c>
      <c r="AY319" s="202" t="s">
        <v>119</v>
      </c>
    </row>
    <row r="320" spans="1:65" s="13" customFormat="1">
      <c r="B320" s="183"/>
      <c r="C320" s="184"/>
      <c r="D320" s="185" t="s">
        <v>132</v>
      </c>
      <c r="E320" s="193" t="s">
        <v>19</v>
      </c>
      <c r="F320" s="186" t="s">
        <v>81</v>
      </c>
      <c r="G320" s="184"/>
      <c r="H320" s="187">
        <v>1</v>
      </c>
      <c r="I320" s="184"/>
      <c r="J320" s="184"/>
      <c r="K320" s="184"/>
      <c r="L320" s="188"/>
      <c r="M320" s="189"/>
      <c r="N320" s="190"/>
      <c r="O320" s="190"/>
      <c r="P320" s="190"/>
      <c r="Q320" s="190"/>
      <c r="R320" s="190"/>
      <c r="S320" s="190"/>
      <c r="T320" s="191"/>
      <c r="AT320" s="192" t="s">
        <v>132</v>
      </c>
      <c r="AU320" s="192" t="s">
        <v>83</v>
      </c>
      <c r="AV320" s="13" t="s">
        <v>83</v>
      </c>
      <c r="AW320" s="13" t="s">
        <v>35</v>
      </c>
      <c r="AX320" s="13" t="s">
        <v>81</v>
      </c>
      <c r="AY320" s="192" t="s">
        <v>119</v>
      </c>
    </row>
    <row r="321" spans="1:65" s="2" customFormat="1" ht="24" customHeight="1">
      <c r="A321" s="33"/>
      <c r="B321" s="34"/>
      <c r="C321" s="171" t="s">
        <v>460</v>
      </c>
      <c r="D321" s="171" t="s">
        <v>122</v>
      </c>
      <c r="E321" s="172" t="s">
        <v>461</v>
      </c>
      <c r="F321" s="173" t="s">
        <v>899</v>
      </c>
      <c r="G321" s="174" t="s">
        <v>410</v>
      </c>
      <c r="H321" s="175">
        <v>1</v>
      </c>
      <c r="I321" s="176">
        <v>21100</v>
      </c>
      <c r="J321" s="176">
        <f>ROUND(I321*H321,2)</f>
        <v>21100</v>
      </c>
      <c r="K321" s="173" t="s">
        <v>19</v>
      </c>
      <c r="L321" s="38"/>
      <c r="M321" s="177" t="s">
        <v>19</v>
      </c>
      <c r="N321" s="178" t="s">
        <v>44</v>
      </c>
      <c r="O321" s="179">
        <v>3.32</v>
      </c>
      <c r="P321" s="179">
        <f>O321*H321</f>
        <v>3.32</v>
      </c>
      <c r="Q321" s="179">
        <v>6.0389999999999999E-2</v>
      </c>
      <c r="R321" s="179">
        <f>Q321*H321</f>
        <v>6.0389999999999999E-2</v>
      </c>
      <c r="S321" s="179">
        <v>0</v>
      </c>
      <c r="T321" s="180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81" t="s">
        <v>160</v>
      </c>
      <c r="AT321" s="181" t="s">
        <v>122</v>
      </c>
      <c r="AU321" s="181" t="s">
        <v>83</v>
      </c>
      <c r="AY321" s="18" t="s">
        <v>119</v>
      </c>
      <c r="BE321" s="182">
        <f>IF(N321="základní",J321,0)</f>
        <v>21100</v>
      </c>
      <c r="BF321" s="182">
        <f>IF(N321="snížená",J321,0)</f>
        <v>0</v>
      </c>
      <c r="BG321" s="182">
        <f>IF(N321="zákl. přenesená",J321,0)</f>
        <v>0</v>
      </c>
      <c r="BH321" s="182">
        <f>IF(N321="sníž. přenesená",J321,0)</f>
        <v>0</v>
      </c>
      <c r="BI321" s="182">
        <f>IF(N321="nulová",J321,0)</f>
        <v>0</v>
      </c>
      <c r="BJ321" s="18" t="s">
        <v>81</v>
      </c>
      <c r="BK321" s="182">
        <f>ROUND(I321*H321,2)</f>
        <v>21100</v>
      </c>
      <c r="BL321" s="18" t="s">
        <v>160</v>
      </c>
      <c r="BM321" s="181" t="s">
        <v>462</v>
      </c>
    </row>
    <row r="322" spans="1:65" s="14" customFormat="1">
      <c r="B322" s="194"/>
      <c r="C322" s="195"/>
      <c r="D322" s="185" t="s">
        <v>132</v>
      </c>
      <c r="E322" s="196" t="s">
        <v>19</v>
      </c>
      <c r="F322" s="197" t="s">
        <v>256</v>
      </c>
      <c r="G322" s="195"/>
      <c r="H322" s="196" t="s">
        <v>19</v>
      </c>
      <c r="I322" s="195"/>
      <c r="J322" s="195"/>
      <c r="K322" s="195"/>
      <c r="L322" s="198"/>
      <c r="M322" s="199"/>
      <c r="N322" s="200"/>
      <c r="O322" s="200"/>
      <c r="P322" s="200"/>
      <c r="Q322" s="200"/>
      <c r="R322" s="200"/>
      <c r="S322" s="200"/>
      <c r="T322" s="201"/>
      <c r="AT322" s="202" t="s">
        <v>132</v>
      </c>
      <c r="AU322" s="202" t="s">
        <v>83</v>
      </c>
      <c r="AV322" s="14" t="s">
        <v>81</v>
      </c>
      <c r="AW322" s="14" t="s">
        <v>35</v>
      </c>
      <c r="AX322" s="14" t="s">
        <v>73</v>
      </c>
      <c r="AY322" s="202" t="s">
        <v>119</v>
      </c>
    </row>
    <row r="323" spans="1:65" s="13" customFormat="1">
      <c r="B323" s="183"/>
      <c r="C323" s="184"/>
      <c r="D323" s="185" t="s">
        <v>132</v>
      </c>
      <c r="E323" s="193" t="s">
        <v>19</v>
      </c>
      <c r="F323" s="186" t="s">
        <v>81</v>
      </c>
      <c r="G323" s="184"/>
      <c r="H323" s="187">
        <v>1</v>
      </c>
      <c r="I323" s="184"/>
      <c r="J323" s="184"/>
      <c r="K323" s="184"/>
      <c r="L323" s="188"/>
      <c r="M323" s="189"/>
      <c r="N323" s="190"/>
      <c r="O323" s="190"/>
      <c r="P323" s="190"/>
      <c r="Q323" s="190"/>
      <c r="R323" s="190"/>
      <c r="S323" s="190"/>
      <c r="T323" s="191"/>
      <c r="AT323" s="192" t="s">
        <v>132</v>
      </c>
      <c r="AU323" s="192" t="s">
        <v>83</v>
      </c>
      <c r="AV323" s="13" t="s">
        <v>83</v>
      </c>
      <c r="AW323" s="13" t="s">
        <v>35</v>
      </c>
      <c r="AX323" s="13" t="s">
        <v>81</v>
      </c>
      <c r="AY323" s="192" t="s">
        <v>119</v>
      </c>
    </row>
    <row r="324" spans="1:65" s="2" customFormat="1" ht="16.5" customHeight="1">
      <c r="A324" s="33"/>
      <c r="B324" s="34"/>
      <c r="C324" s="171" t="s">
        <v>463</v>
      </c>
      <c r="D324" s="171" t="s">
        <v>122</v>
      </c>
      <c r="E324" s="172" t="s">
        <v>464</v>
      </c>
      <c r="F324" s="173" t="s">
        <v>465</v>
      </c>
      <c r="G324" s="174" t="s">
        <v>410</v>
      </c>
      <c r="H324" s="175">
        <v>2</v>
      </c>
      <c r="I324" s="176">
        <v>6850</v>
      </c>
      <c r="J324" s="176">
        <f>ROUND(I324*H324,2)</f>
        <v>13700</v>
      </c>
      <c r="K324" s="173" t="s">
        <v>19</v>
      </c>
      <c r="L324" s="38"/>
      <c r="M324" s="177" t="s">
        <v>19</v>
      </c>
      <c r="N324" s="178" t="s">
        <v>44</v>
      </c>
      <c r="O324" s="179">
        <v>0.85</v>
      </c>
      <c r="P324" s="179">
        <f>O324*H324</f>
        <v>1.7</v>
      </c>
      <c r="Q324" s="179">
        <v>4.9300000000000004E-3</v>
      </c>
      <c r="R324" s="179">
        <f>Q324*H324</f>
        <v>9.8600000000000007E-3</v>
      </c>
      <c r="S324" s="179">
        <v>0</v>
      </c>
      <c r="T324" s="180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81" t="s">
        <v>160</v>
      </c>
      <c r="AT324" s="181" t="s">
        <v>122</v>
      </c>
      <c r="AU324" s="181" t="s">
        <v>83</v>
      </c>
      <c r="AY324" s="18" t="s">
        <v>119</v>
      </c>
      <c r="BE324" s="182">
        <f>IF(N324="základní",J324,0)</f>
        <v>13700</v>
      </c>
      <c r="BF324" s="182">
        <f>IF(N324="snížená",J324,0)</f>
        <v>0</v>
      </c>
      <c r="BG324" s="182">
        <f>IF(N324="zákl. přenesená",J324,0)</f>
        <v>0</v>
      </c>
      <c r="BH324" s="182">
        <f>IF(N324="sníž. přenesená",J324,0)</f>
        <v>0</v>
      </c>
      <c r="BI324" s="182">
        <f>IF(N324="nulová",J324,0)</f>
        <v>0</v>
      </c>
      <c r="BJ324" s="18" t="s">
        <v>81</v>
      </c>
      <c r="BK324" s="182">
        <f>ROUND(I324*H324,2)</f>
        <v>13700</v>
      </c>
      <c r="BL324" s="18" t="s">
        <v>160</v>
      </c>
      <c r="BM324" s="181" t="s">
        <v>466</v>
      </c>
    </row>
    <row r="325" spans="1:65" s="14" customFormat="1">
      <c r="B325" s="194"/>
      <c r="C325" s="195"/>
      <c r="D325" s="185" t="s">
        <v>132</v>
      </c>
      <c r="E325" s="196" t="s">
        <v>19</v>
      </c>
      <c r="F325" s="197" t="s">
        <v>256</v>
      </c>
      <c r="G325" s="195"/>
      <c r="H325" s="196" t="s">
        <v>19</v>
      </c>
      <c r="I325" s="195"/>
      <c r="J325" s="195"/>
      <c r="K325" s="195"/>
      <c r="L325" s="198"/>
      <c r="M325" s="199"/>
      <c r="N325" s="200"/>
      <c r="O325" s="200"/>
      <c r="P325" s="200"/>
      <c r="Q325" s="200"/>
      <c r="R325" s="200"/>
      <c r="S325" s="200"/>
      <c r="T325" s="201"/>
      <c r="AT325" s="202" t="s">
        <v>132</v>
      </c>
      <c r="AU325" s="202" t="s">
        <v>83</v>
      </c>
      <c r="AV325" s="14" t="s">
        <v>81</v>
      </c>
      <c r="AW325" s="14" t="s">
        <v>35</v>
      </c>
      <c r="AX325" s="14" t="s">
        <v>73</v>
      </c>
      <c r="AY325" s="202" t="s">
        <v>119</v>
      </c>
    </row>
    <row r="326" spans="1:65" s="13" customFormat="1">
      <c r="B326" s="183"/>
      <c r="C326" s="184"/>
      <c r="D326" s="185" t="s">
        <v>132</v>
      </c>
      <c r="E326" s="193" t="s">
        <v>19</v>
      </c>
      <c r="F326" s="186" t="s">
        <v>83</v>
      </c>
      <c r="G326" s="184"/>
      <c r="H326" s="187">
        <v>2</v>
      </c>
      <c r="I326" s="184"/>
      <c r="J326" s="184"/>
      <c r="K326" s="184"/>
      <c r="L326" s="188"/>
      <c r="M326" s="189"/>
      <c r="N326" s="190"/>
      <c r="O326" s="190"/>
      <c r="P326" s="190"/>
      <c r="Q326" s="190"/>
      <c r="R326" s="190"/>
      <c r="S326" s="190"/>
      <c r="T326" s="191"/>
      <c r="AT326" s="192" t="s">
        <v>132</v>
      </c>
      <c r="AU326" s="192" t="s">
        <v>83</v>
      </c>
      <c r="AV326" s="13" t="s">
        <v>83</v>
      </c>
      <c r="AW326" s="13" t="s">
        <v>35</v>
      </c>
      <c r="AX326" s="13" t="s">
        <v>81</v>
      </c>
      <c r="AY326" s="192" t="s">
        <v>119</v>
      </c>
    </row>
    <row r="327" spans="1:65" s="2" customFormat="1" ht="16.5" customHeight="1">
      <c r="A327" s="33"/>
      <c r="B327" s="34"/>
      <c r="C327" s="171" t="s">
        <v>467</v>
      </c>
      <c r="D327" s="171" t="s">
        <v>122</v>
      </c>
      <c r="E327" s="172" t="s">
        <v>468</v>
      </c>
      <c r="F327" s="173" t="s">
        <v>469</v>
      </c>
      <c r="G327" s="174" t="s">
        <v>410</v>
      </c>
      <c r="H327" s="175">
        <v>4</v>
      </c>
      <c r="I327" s="176">
        <v>938</v>
      </c>
      <c r="J327" s="176">
        <f>ROUND(I327*H327,2)</f>
        <v>3752</v>
      </c>
      <c r="K327" s="173" t="s">
        <v>126</v>
      </c>
      <c r="L327" s="38"/>
      <c r="M327" s="177" t="s">
        <v>19</v>
      </c>
      <c r="N327" s="178" t="s">
        <v>44</v>
      </c>
      <c r="O327" s="179">
        <v>1.5</v>
      </c>
      <c r="P327" s="179">
        <f>O327*H327</f>
        <v>6</v>
      </c>
      <c r="Q327" s="179">
        <v>5.9000000000000003E-4</v>
      </c>
      <c r="R327" s="179">
        <f>Q327*H327</f>
        <v>2.3600000000000001E-3</v>
      </c>
      <c r="S327" s="179">
        <v>0</v>
      </c>
      <c r="T327" s="180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81" t="s">
        <v>160</v>
      </c>
      <c r="AT327" s="181" t="s">
        <v>122</v>
      </c>
      <c r="AU327" s="181" t="s">
        <v>83</v>
      </c>
      <c r="AY327" s="18" t="s">
        <v>119</v>
      </c>
      <c r="BE327" s="182">
        <f>IF(N327="základní",J327,0)</f>
        <v>3752</v>
      </c>
      <c r="BF327" s="182">
        <f>IF(N327="snížená",J327,0)</f>
        <v>0</v>
      </c>
      <c r="BG327" s="182">
        <f>IF(N327="zákl. přenesená",J327,0)</f>
        <v>0</v>
      </c>
      <c r="BH327" s="182">
        <f>IF(N327="sníž. přenesená",J327,0)</f>
        <v>0</v>
      </c>
      <c r="BI327" s="182">
        <f>IF(N327="nulová",J327,0)</f>
        <v>0</v>
      </c>
      <c r="BJ327" s="18" t="s">
        <v>81</v>
      </c>
      <c r="BK327" s="182">
        <f>ROUND(I327*H327,2)</f>
        <v>3752</v>
      </c>
      <c r="BL327" s="18" t="s">
        <v>160</v>
      </c>
      <c r="BM327" s="181" t="s">
        <v>470</v>
      </c>
    </row>
    <row r="328" spans="1:65" s="14" customFormat="1">
      <c r="B328" s="194"/>
      <c r="C328" s="195"/>
      <c r="D328" s="185" t="s">
        <v>132</v>
      </c>
      <c r="E328" s="196" t="s">
        <v>19</v>
      </c>
      <c r="F328" s="197" t="s">
        <v>256</v>
      </c>
      <c r="G328" s="195"/>
      <c r="H328" s="196" t="s">
        <v>19</v>
      </c>
      <c r="I328" s="195"/>
      <c r="J328" s="195"/>
      <c r="K328" s="195"/>
      <c r="L328" s="198"/>
      <c r="M328" s="199"/>
      <c r="N328" s="200"/>
      <c r="O328" s="200"/>
      <c r="P328" s="200"/>
      <c r="Q328" s="200"/>
      <c r="R328" s="200"/>
      <c r="S328" s="200"/>
      <c r="T328" s="201"/>
      <c r="AT328" s="202" t="s">
        <v>132</v>
      </c>
      <c r="AU328" s="202" t="s">
        <v>83</v>
      </c>
      <c r="AV328" s="14" t="s">
        <v>81</v>
      </c>
      <c r="AW328" s="14" t="s">
        <v>35</v>
      </c>
      <c r="AX328" s="14" t="s">
        <v>73</v>
      </c>
      <c r="AY328" s="202" t="s">
        <v>119</v>
      </c>
    </row>
    <row r="329" spans="1:65" s="13" customFormat="1">
      <c r="B329" s="183"/>
      <c r="C329" s="184"/>
      <c r="D329" s="185" t="s">
        <v>132</v>
      </c>
      <c r="E329" s="193" t="s">
        <v>19</v>
      </c>
      <c r="F329" s="186" t="s">
        <v>471</v>
      </c>
      <c r="G329" s="184"/>
      <c r="H329" s="187">
        <v>4</v>
      </c>
      <c r="I329" s="184"/>
      <c r="J329" s="184"/>
      <c r="K329" s="184"/>
      <c r="L329" s="188"/>
      <c r="M329" s="189"/>
      <c r="N329" s="190"/>
      <c r="O329" s="190"/>
      <c r="P329" s="190"/>
      <c r="Q329" s="190"/>
      <c r="R329" s="190"/>
      <c r="S329" s="190"/>
      <c r="T329" s="191"/>
      <c r="AT329" s="192" t="s">
        <v>132</v>
      </c>
      <c r="AU329" s="192" t="s">
        <v>83</v>
      </c>
      <c r="AV329" s="13" t="s">
        <v>83</v>
      </c>
      <c r="AW329" s="13" t="s">
        <v>35</v>
      </c>
      <c r="AX329" s="13" t="s">
        <v>81</v>
      </c>
      <c r="AY329" s="192" t="s">
        <v>119</v>
      </c>
    </row>
    <row r="330" spans="1:65" s="2" customFormat="1" ht="16.5" customHeight="1">
      <c r="A330" s="33"/>
      <c r="B330" s="34"/>
      <c r="C330" s="213" t="s">
        <v>472</v>
      </c>
      <c r="D330" s="213" t="s">
        <v>168</v>
      </c>
      <c r="E330" s="214" t="s">
        <v>473</v>
      </c>
      <c r="F330" s="215" t="s">
        <v>474</v>
      </c>
      <c r="G330" s="216" t="s">
        <v>261</v>
      </c>
      <c r="H330" s="217">
        <v>4</v>
      </c>
      <c r="I330" s="218">
        <v>5070</v>
      </c>
      <c r="J330" s="218">
        <f>ROUND(I330*H330,2)</f>
        <v>20280</v>
      </c>
      <c r="K330" s="215" t="s">
        <v>126</v>
      </c>
      <c r="L330" s="219"/>
      <c r="M330" s="220" t="s">
        <v>19</v>
      </c>
      <c r="N330" s="221" t="s">
        <v>44</v>
      </c>
      <c r="O330" s="179">
        <v>0</v>
      </c>
      <c r="P330" s="179">
        <f>O330*H330</f>
        <v>0</v>
      </c>
      <c r="Q330" s="179">
        <v>1.4E-2</v>
      </c>
      <c r="R330" s="179">
        <f>Q330*H330</f>
        <v>5.6000000000000001E-2</v>
      </c>
      <c r="S330" s="179">
        <v>0</v>
      </c>
      <c r="T330" s="180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81" t="s">
        <v>171</v>
      </c>
      <c r="AT330" s="181" t="s">
        <v>168</v>
      </c>
      <c r="AU330" s="181" t="s">
        <v>83</v>
      </c>
      <c r="AY330" s="18" t="s">
        <v>119</v>
      </c>
      <c r="BE330" s="182">
        <f>IF(N330="základní",J330,0)</f>
        <v>20280</v>
      </c>
      <c r="BF330" s="182">
        <f>IF(N330="snížená",J330,0)</f>
        <v>0</v>
      </c>
      <c r="BG330" s="182">
        <f>IF(N330="zákl. přenesená",J330,0)</f>
        <v>0</v>
      </c>
      <c r="BH330" s="182">
        <f>IF(N330="sníž. přenesená",J330,0)</f>
        <v>0</v>
      </c>
      <c r="BI330" s="182">
        <f>IF(N330="nulová",J330,0)</f>
        <v>0</v>
      </c>
      <c r="BJ330" s="18" t="s">
        <v>81</v>
      </c>
      <c r="BK330" s="182">
        <f>ROUND(I330*H330,2)</f>
        <v>20280</v>
      </c>
      <c r="BL330" s="18" t="s">
        <v>160</v>
      </c>
      <c r="BM330" s="181" t="s">
        <v>475</v>
      </c>
    </row>
    <row r="331" spans="1:65" s="2" customFormat="1" ht="16.5" customHeight="1">
      <c r="A331" s="33"/>
      <c r="B331" s="34"/>
      <c r="C331" s="171" t="s">
        <v>476</v>
      </c>
      <c r="D331" s="171" t="s">
        <v>122</v>
      </c>
      <c r="E331" s="172" t="s">
        <v>477</v>
      </c>
      <c r="F331" s="173" t="s">
        <v>478</v>
      </c>
      <c r="G331" s="174" t="s">
        <v>410</v>
      </c>
      <c r="H331" s="175">
        <v>4</v>
      </c>
      <c r="I331" s="176">
        <v>1160</v>
      </c>
      <c r="J331" s="176">
        <f>ROUND(I331*H331,2)</f>
        <v>4640</v>
      </c>
      <c r="K331" s="173" t="s">
        <v>19</v>
      </c>
      <c r="L331" s="38"/>
      <c r="M331" s="177" t="s">
        <v>19</v>
      </c>
      <c r="N331" s="178" t="s">
        <v>44</v>
      </c>
      <c r="O331" s="179">
        <v>0.2</v>
      </c>
      <c r="P331" s="179">
        <f>O331*H331</f>
        <v>0.8</v>
      </c>
      <c r="Q331" s="179">
        <v>1.25E-3</v>
      </c>
      <c r="R331" s="179">
        <f>Q331*H331</f>
        <v>5.0000000000000001E-3</v>
      </c>
      <c r="S331" s="179">
        <v>0</v>
      </c>
      <c r="T331" s="180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81" t="s">
        <v>160</v>
      </c>
      <c r="AT331" s="181" t="s">
        <v>122</v>
      </c>
      <c r="AU331" s="181" t="s">
        <v>83</v>
      </c>
      <c r="AY331" s="18" t="s">
        <v>119</v>
      </c>
      <c r="BE331" s="182">
        <f>IF(N331="základní",J331,0)</f>
        <v>4640</v>
      </c>
      <c r="BF331" s="182">
        <f>IF(N331="snížená",J331,0)</f>
        <v>0</v>
      </c>
      <c r="BG331" s="182">
        <f>IF(N331="zákl. přenesená",J331,0)</f>
        <v>0</v>
      </c>
      <c r="BH331" s="182">
        <f>IF(N331="sníž. přenesená",J331,0)</f>
        <v>0</v>
      </c>
      <c r="BI331" s="182">
        <f>IF(N331="nulová",J331,0)</f>
        <v>0</v>
      </c>
      <c r="BJ331" s="18" t="s">
        <v>81</v>
      </c>
      <c r="BK331" s="182">
        <f>ROUND(I331*H331,2)</f>
        <v>4640</v>
      </c>
      <c r="BL331" s="18" t="s">
        <v>160</v>
      </c>
      <c r="BM331" s="181" t="s">
        <v>479</v>
      </c>
    </row>
    <row r="332" spans="1:65" s="14" customFormat="1">
      <c r="B332" s="194"/>
      <c r="C332" s="195"/>
      <c r="D332" s="185" t="s">
        <v>132</v>
      </c>
      <c r="E332" s="196" t="s">
        <v>19</v>
      </c>
      <c r="F332" s="197" t="s">
        <v>256</v>
      </c>
      <c r="G332" s="195"/>
      <c r="H332" s="196" t="s">
        <v>19</v>
      </c>
      <c r="I332" s="195"/>
      <c r="J332" s="195"/>
      <c r="K332" s="195"/>
      <c r="L332" s="198"/>
      <c r="M332" s="199"/>
      <c r="N332" s="200"/>
      <c r="O332" s="200"/>
      <c r="P332" s="200"/>
      <c r="Q332" s="200"/>
      <c r="R332" s="200"/>
      <c r="S332" s="200"/>
      <c r="T332" s="201"/>
      <c r="AT332" s="202" t="s">
        <v>132</v>
      </c>
      <c r="AU332" s="202" t="s">
        <v>83</v>
      </c>
      <c r="AV332" s="14" t="s">
        <v>81</v>
      </c>
      <c r="AW332" s="14" t="s">
        <v>35</v>
      </c>
      <c r="AX332" s="14" t="s">
        <v>73</v>
      </c>
      <c r="AY332" s="202" t="s">
        <v>119</v>
      </c>
    </row>
    <row r="333" spans="1:65" s="13" customFormat="1">
      <c r="B333" s="183"/>
      <c r="C333" s="184"/>
      <c r="D333" s="185" t="s">
        <v>132</v>
      </c>
      <c r="E333" s="193" t="s">
        <v>19</v>
      </c>
      <c r="F333" s="186" t="s">
        <v>480</v>
      </c>
      <c r="G333" s="184"/>
      <c r="H333" s="187">
        <v>4</v>
      </c>
      <c r="I333" s="184"/>
      <c r="J333" s="184"/>
      <c r="K333" s="184"/>
      <c r="L333" s="188"/>
      <c r="M333" s="189"/>
      <c r="N333" s="190"/>
      <c r="O333" s="190"/>
      <c r="P333" s="190"/>
      <c r="Q333" s="190"/>
      <c r="R333" s="190"/>
      <c r="S333" s="190"/>
      <c r="T333" s="191"/>
      <c r="AT333" s="192" t="s">
        <v>132</v>
      </c>
      <c r="AU333" s="192" t="s">
        <v>83</v>
      </c>
      <c r="AV333" s="13" t="s">
        <v>83</v>
      </c>
      <c r="AW333" s="13" t="s">
        <v>35</v>
      </c>
      <c r="AX333" s="13" t="s">
        <v>81</v>
      </c>
      <c r="AY333" s="192" t="s">
        <v>119</v>
      </c>
    </row>
    <row r="334" spans="1:65" s="2" customFormat="1" ht="16.5" customHeight="1">
      <c r="A334" s="33"/>
      <c r="B334" s="34"/>
      <c r="C334" s="171" t="s">
        <v>481</v>
      </c>
      <c r="D334" s="171" t="s">
        <v>122</v>
      </c>
      <c r="E334" s="172" t="s">
        <v>482</v>
      </c>
      <c r="F334" s="173" t="s">
        <v>483</v>
      </c>
      <c r="G334" s="174" t="s">
        <v>410</v>
      </c>
      <c r="H334" s="175">
        <v>14</v>
      </c>
      <c r="I334" s="176">
        <v>1150</v>
      </c>
      <c r="J334" s="176">
        <f>ROUND(I334*H334,2)</f>
        <v>16100</v>
      </c>
      <c r="K334" s="173" t="s">
        <v>126</v>
      </c>
      <c r="L334" s="38"/>
      <c r="M334" s="177" t="s">
        <v>19</v>
      </c>
      <c r="N334" s="178" t="s">
        <v>44</v>
      </c>
      <c r="O334" s="179">
        <v>0.2</v>
      </c>
      <c r="P334" s="179">
        <f>O334*H334</f>
        <v>2.8000000000000003</v>
      </c>
      <c r="Q334" s="179">
        <v>1.5399999999999999E-3</v>
      </c>
      <c r="R334" s="179">
        <f>Q334*H334</f>
        <v>2.1559999999999999E-2</v>
      </c>
      <c r="S334" s="179">
        <v>0</v>
      </c>
      <c r="T334" s="180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81" t="s">
        <v>160</v>
      </c>
      <c r="AT334" s="181" t="s">
        <v>122</v>
      </c>
      <c r="AU334" s="181" t="s">
        <v>83</v>
      </c>
      <c r="AY334" s="18" t="s">
        <v>119</v>
      </c>
      <c r="BE334" s="182">
        <f>IF(N334="základní",J334,0)</f>
        <v>16100</v>
      </c>
      <c r="BF334" s="182">
        <f>IF(N334="snížená",J334,0)</f>
        <v>0</v>
      </c>
      <c r="BG334" s="182">
        <f>IF(N334="zákl. přenesená",J334,0)</f>
        <v>0</v>
      </c>
      <c r="BH334" s="182">
        <f>IF(N334="sníž. přenesená",J334,0)</f>
        <v>0</v>
      </c>
      <c r="BI334" s="182">
        <f>IF(N334="nulová",J334,0)</f>
        <v>0</v>
      </c>
      <c r="BJ334" s="18" t="s">
        <v>81</v>
      </c>
      <c r="BK334" s="182">
        <f>ROUND(I334*H334,2)</f>
        <v>16100</v>
      </c>
      <c r="BL334" s="18" t="s">
        <v>160</v>
      </c>
      <c r="BM334" s="181" t="s">
        <v>484</v>
      </c>
    </row>
    <row r="335" spans="1:65" s="14" customFormat="1">
      <c r="B335" s="194"/>
      <c r="C335" s="195"/>
      <c r="D335" s="185" t="s">
        <v>132</v>
      </c>
      <c r="E335" s="196" t="s">
        <v>19</v>
      </c>
      <c r="F335" s="197" t="s">
        <v>256</v>
      </c>
      <c r="G335" s="195"/>
      <c r="H335" s="196" t="s">
        <v>19</v>
      </c>
      <c r="I335" s="195"/>
      <c r="J335" s="195"/>
      <c r="K335" s="195"/>
      <c r="L335" s="198"/>
      <c r="M335" s="199"/>
      <c r="N335" s="200"/>
      <c r="O335" s="200"/>
      <c r="P335" s="200"/>
      <c r="Q335" s="200"/>
      <c r="R335" s="200"/>
      <c r="S335" s="200"/>
      <c r="T335" s="201"/>
      <c r="AT335" s="202" t="s">
        <v>132</v>
      </c>
      <c r="AU335" s="202" t="s">
        <v>83</v>
      </c>
      <c r="AV335" s="14" t="s">
        <v>81</v>
      </c>
      <c r="AW335" s="14" t="s">
        <v>35</v>
      </c>
      <c r="AX335" s="14" t="s">
        <v>73</v>
      </c>
      <c r="AY335" s="202" t="s">
        <v>119</v>
      </c>
    </row>
    <row r="336" spans="1:65" s="13" customFormat="1">
      <c r="B336" s="183"/>
      <c r="C336" s="184"/>
      <c r="D336" s="185" t="s">
        <v>132</v>
      </c>
      <c r="E336" s="193" t="s">
        <v>19</v>
      </c>
      <c r="F336" s="186" t="s">
        <v>485</v>
      </c>
      <c r="G336" s="184"/>
      <c r="H336" s="187">
        <v>14</v>
      </c>
      <c r="I336" s="184"/>
      <c r="J336" s="184"/>
      <c r="K336" s="184"/>
      <c r="L336" s="188"/>
      <c r="M336" s="189"/>
      <c r="N336" s="190"/>
      <c r="O336" s="190"/>
      <c r="P336" s="190"/>
      <c r="Q336" s="190"/>
      <c r="R336" s="190"/>
      <c r="S336" s="190"/>
      <c r="T336" s="191"/>
      <c r="AT336" s="192" t="s">
        <v>132</v>
      </c>
      <c r="AU336" s="192" t="s">
        <v>83</v>
      </c>
      <c r="AV336" s="13" t="s">
        <v>83</v>
      </c>
      <c r="AW336" s="13" t="s">
        <v>35</v>
      </c>
      <c r="AX336" s="13" t="s">
        <v>81</v>
      </c>
      <c r="AY336" s="192" t="s">
        <v>119</v>
      </c>
    </row>
    <row r="337" spans="1:65" s="2" customFormat="1" ht="16.5" customHeight="1">
      <c r="A337" s="33"/>
      <c r="B337" s="34"/>
      <c r="C337" s="171" t="s">
        <v>486</v>
      </c>
      <c r="D337" s="171" t="s">
        <v>122</v>
      </c>
      <c r="E337" s="172" t="s">
        <v>487</v>
      </c>
      <c r="F337" s="173" t="s">
        <v>488</v>
      </c>
      <c r="G337" s="174" t="s">
        <v>410</v>
      </c>
      <c r="H337" s="175">
        <v>2</v>
      </c>
      <c r="I337" s="176">
        <v>1770</v>
      </c>
      <c r="J337" s="176">
        <f>ROUND(I337*H337,2)</f>
        <v>3540</v>
      </c>
      <c r="K337" s="173" t="s">
        <v>126</v>
      </c>
      <c r="L337" s="38"/>
      <c r="M337" s="177" t="s">
        <v>19</v>
      </c>
      <c r="N337" s="178" t="s">
        <v>44</v>
      </c>
      <c r="O337" s="179">
        <v>0.2</v>
      </c>
      <c r="P337" s="179">
        <f>O337*H337</f>
        <v>0.4</v>
      </c>
      <c r="Q337" s="179">
        <v>1.8400000000000001E-3</v>
      </c>
      <c r="R337" s="179">
        <f>Q337*H337</f>
        <v>3.6800000000000001E-3</v>
      </c>
      <c r="S337" s="179">
        <v>0</v>
      </c>
      <c r="T337" s="180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81" t="s">
        <v>160</v>
      </c>
      <c r="AT337" s="181" t="s">
        <v>122</v>
      </c>
      <c r="AU337" s="181" t="s">
        <v>83</v>
      </c>
      <c r="AY337" s="18" t="s">
        <v>119</v>
      </c>
      <c r="BE337" s="182">
        <f>IF(N337="základní",J337,0)</f>
        <v>3540</v>
      </c>
      <c r="BF337" s="182">
        <f>IF(N337="snížená",J337,0)</f>
        <v>0</v>
      </c>
      <c r="BG337" s="182">
        <f>IF(N337="zákl. přenesená",J337,0)</f>
        <v>0</v>
      </c>
      <c r="BH337" s="182">
        <f>IF(N337="sníž. přenesená",J337,0)</f>
        <v>0</v>
      </c>
      <c r="BI337" s="182">
        <f>IF(N337="nulová",J337,0)</f>
        <v>0</v>
      </c>
      <c r="BJ337" s="18" t="s">
        <v>81</v>
      </c>
      <c r="BK337" s="182">
        <f>ROUND(I337*H337,2)</f>
        <v>3540</v>
      </c>
      <c r="BL337" s="18" t="s">
        <v>160</v>
      </c>
      <c r="BM337" s="181" t="s">
        <v>489</v>
      </c>
    </row>
    <row r="338" spans="1:65" s="14" customFormat="1">
      <c r="B338" s="194"/>
      <c r="C338" s="195"/>
      <c r="D338" s="185" t="s">
        <v>132</v>
      </c>
      <c r="E338" s="196" t="s">
        <v>19</v>
      </c>
      <c r="F338" s="197" t="s">
        <v>256</v>
      </c>
      <c r="G338" s="195"/>
      <c r="H338" s="196" t="s">
        <v>19</v>
      </c>
      <c r="I338" s="195"/>
      <c r="J338" s="195"/>
      <c r="K338" s="195"/>
      <c r="L338" s="198"/>
      <c r="M338" s="199"/>
      <c r="N338" s="200"/>
      <c r="O338" s="200"/>
      <c r="P338" s="200"/>
      <c r="Q338" s="200"/>
      <c r="R338" s="200"/>
      <c r="S338" s="200"/>
      <c r="T338" s="201"/>
      <c r="AT338" s="202" t="s">
        <v>132</v>
      </c>
      <c r="AU338" s="202" t="s">
        <v>83</v>
      </c>
      <c r="AV338" s="14" t="s">
        <v>81</v>
      </c>
      <c r="AW338" s="14" t="s">
        <v>35</v>
      </c>
      <c r="AX338" s="14" t="s">
        <v>73</v>
      </c>
      <c r="AY338" s="202" t="s">
        <v>119</v>
      </c>
    </row>
    <row r="339" spans="1:65" s="13" customFormat="1">
      <c r="B339" s="183"/>
      <c r="C339" s="184"/>
      <c r="D339" s="185" t="s">
        <v>132</v>
      </c>
      <c r="E339" s="193" t="s">
        <v>19</v>
      </c>
      <c r="F339" s="186" t="s">
        <v>83</v>
      </c>
      <c r="G339" s="184"/>
      <c r="H339" s="187">
        <v>2</v>
      </c>
      <c r="I339" s="184"/>
      <c r="J339" s="184"/>
      <c r="K339" s="184"/>
      <c r="L339" s="188"/>
      <c r="M339" s="189"/>
      <c r="N339" s="190"/>
      <c r="O339" s="190"/>
      <c r="P339" s="190"/>
      <c r="Q339" s="190"/>
      <c r="R339" s="190"/>
      <c r="S339" s="190"/>
      <c r="T339" s="191"/>
      <c r="AT339" s="192" t="s">
        <v>132</v>
      </c>
      <c r="AU339" s="192" t="s">
        <v>83</v>
      </c>
      <c r="AV339" s="13" t="s">
        <v>83</v>
      </c>
      <c r="AW339" s="13" t="s">
        <v>35</v>
      </c>
      <c r="AX339" s="13" t="s">
        <v>81</v>
      </c>
      <c r="AY339" s="192" t="s">
        <v>119</v>
      </c>
    </row>
    <row r="340" spans="1:65" s="2" customFormat="1" ht="16.5" customHeight="1">
      <c r="A340" s="33"/>
      <c r="B340" s="34"/>
      <c r="C340" s="171" t="s">
        <v>490</v>
      </c>
      <c r="D340" s="171" t="s">
        <v>122</v>
      </c>
      <c r="E340" s="172" t="s">
        <v>491</v>
      </c>
      <c r="F340" s="173" t="s">
        <v>492</v>
      </c>
      <c r="G340" s="174" t="s">
        <v>261</v>
      </c>
      <c r="H340" s="175">
        <v>3</v>
      </c>
      <c r="I340" s="176">
        <v>98.61</v>
      </c>
      <c r="J340" s="176">
        <f>ROUND(I340*H340,2)</f>
        <v>295.83</v>
      </c>
      <c r="K340" s="173" t="s">
        <v>19</v>
      </c>
      <c r="L340" s="38"/>
      <c r="M340" s="177" t="s">
        <v>19</v>
      </c>
      <c r="N340" s="178" t="s">
        <v>44</v>
      </c>
      <c r="O340" s="179">
        <v>2.1000000000000001E-2</v>
      </c>
      <c r="P340" s="179">
        <f>O340*H340</f>
        <v>6.3E-2</v>
      </c>
      <c r="Q340" s="179">
        <v>9.0000000000000006E-5</v>
      </c>
      <c r="R340" s="179">
        <f>Q340*H340</f>
        <v>2.7E-4</v>
      </c>
      <c r="S340" s="179">
        <v>0</v>
      </c>
      <c r="T340" s="180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81" t="s">
        <v>160</v>
      </c>
      <c r="AT340" s="181" t="s">
        <v>122</v>
      </c>
      <c r="AU340" s="181" t="s">
        <v>83</v>
      </c>
      <c r="AY340" s="18" t="s">
        <v>119</v>
      </c>
      <c r="BE340" s="182">
        <f>IF(N340="základní",J340,0)</f>
        <v>295.83</v>
      </c>
      <c r="BF340" s="182">
        <f>IF(N340="snížená",J340,0)</f>
        <v>0</v>
      </c>
      <c r="BG340" s="182">
        <f>IF(N340="zákl. přenesená",J340,0)</f>
        <v>0</v>
      </c>
      <c r="BH340" s="182">
        <f>IF(N340="sníž. přenesená",J340,0)</f>
        <v>0</v>
      </c>
      <c r="BI340" s="182">
        <f>IF(N340="nulová",J340,0)</f>
        <v>0</v>
      </c>
      <c r="BJ340" s="18" t="s">
        <v>81</v>
      </c>
      <c r="BK340" s="182">
        <f>ROUND(I340*H340,2)</f>
        <v>295.83</v>
      </c>
      <c r="BL340" s="18" t="s">
        <v>160</v>
      </c>
      <c r="BM340" s="181" t="s">
        <v>493</v>
      </c>
    </row>
    <row r="341" spans="1:65" s="14" customFormat="1">
      <c r="B341" s="194"/>
      <c r="C341" s="195"/>
      <c r="D341" s="185" t="s">
        <v>132</v>
      </c>
      <c r="E341" s="196" t="s">
        <v>19</v>
      </c>
      <c r="F341" s="197" t="s">
        <v>162</v>
      </c>
      <c r="G341" s="195"/>
      <c r="H341" s="196" t="s">
        <v>19</v>
      </c>
      <c r="I341" s="195"/>
      <c r="J341" s="195"/>
      <c r="K341" s="195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132</v>
      </c>
      <c r="AU341" s="202" t="s">
        <v>83</v>
      </c>
      <c r="AV341" s="14" t="s">
        <v>81</v>
      </c>
      <c r="AW341" s="14" t="s">
        <v>35</v>
      </c>
      <c r="AX341" s="14" t="s">
        <v>73</v>
      </c>
      <c r="AY341" s="202" t="s">
        <v>119</v>
      </c>
    </row>
    <row r="342" spans="1:65" s="13" customFormat="1">
      <c r="B342" s="183"/>
      <c r="C342" s="184"/>
      <c r="D342" s="185" t="s">
        <v>132</v>
      </c>
      <c r="E342" s="193" t="s">
        <v>19</v>
      </c>
      <c r="F342" s="186" t="s">
        <v>494</v>
      </c>
      <c r="G342" s="184"/>
      <c r="H342" s="187">
        <v>3</v>
      </c>
      <c r="I342" s="184"/>
      <c r="J342" s="184"/>
      <c r="K342" s="184"/>
      <c r="L342" s="188"/>
      <c r="M342" s="189"/>
      <c r="N342" s="190"/>
      <c r="O342" s="190"/>
      <c r="P342" s="190"/>
      <c r="Q342" s="190"/>
      <c r="R342" s="190"/>
      <c r="S342" s="190"/>
      <c r="T342" s="191"/>
      <c r="AT342" s="192" t="s">
        <v>132</v>
      </c>
      <c r="AU342" s="192" t="s">
        <v>83</v>
      </c>
      <c r="AV342" s="13" t="s">
        <v>83</v>
      </c>
      <c r="AW342" s="13" t="s">
        <v>35</v>
      </c>
      <c r="AX342" s="13" t="s">
        <v>73</v>
      </c>
      <c r="AY342" s="192" t="s">
        <v>119</v>
      </c>
    </row>
    <row r="343" spans="1:65" s="15" customFormat="1">
      <c r="B343" s="203"/>
      <c r="C343" s="204"/>
      <c r="D343" s="185" t="s">
        <v>132</v>
      </c>
      <c r="E343" s="205" t="s">
        <v>19</v>
      </c>
      <c r="F343" s="206" t="s">
        <v>166</v>
      </c>
      <c r="G343" s="204"/>
      <c r="H343" s="207">
        <v>3</v>
      </c>
      <c r="I343" s="204"/>
      <c r="J343" s="204"/>
      <c r="K343" s="204"/>
      <c r="L343" s="208"/>
      <c r="M343" s="209"/>
      <c r="N343" s="210"/>
      <c r="O343" s="210"/>
      <c r="P343" s="210"/>
      <c r="Q343" s="210"/>
      <c r="R343" s="210"/>
      <c r="S343" s="210"/>
      <c r="T343" s="211"/>
      <c r="AT343" s="212" t="s">
        <v>132</v>
      </c>
      <c r="AU343" s="212" t="s">
        <v>83</v>
      </c>
      <c r="AV343" s="15" t="s">
        <v>127</v>
      </c>
      <c r="AW343" s="15" t="s">
        <v>35</v>
      </c>
      <c r="AX343" s="15" t="s">
        <v>81</v>
      </c>
      <c r="AY343" s="212" t="s">
        <v>119</v>
      </c>
    </row>
    <row r="344" spans="1:65" s="2" customFormat="1" ht="16.5" customHeight="1">
      <c r="A344" s="33"/>
      <c r="B344" s="34"/>
      <c r="C344" s="171" t="s">
        <v>495</v>
      </c>
      <c r="D344" s="171" t="s">
        <v>122</v>
      </c>
      <c r="E344" s="172" t="s">
        <v>496</v>
      </c>
      <c r="F344" s="173" t="s">
        <v>497</v>
      </c>
      <c r="G344" s="174" t="s">
        <v>261</v>
      </c>
      <c r="H344" s="175">
        <v>22</v>
      </c>
      <c r="I344" s="176">
        <v>660.61</v>
      </c>
      <c r="J344" s="176">
        <f>ROUND(I344*H344,2)</f>
        <v>14533.42</v>
      </c>
      <c r="K344" s="173" t="s">
        <v>19</v>
      </c>
      <c r="L344" s="38"/>
      <c r="M344" s="177" t="s">
        <v>19</v>
      </c>
      <c r="N344" s="178" t="s">
        <v>44</v>
      </c>
      <c r="O344" s="179">
        <v>2.1000000000000001E-2</v>
      </c>
      <c r="P344" s="179">
        <f>O344*H344</f>
        <v>0.46200000000000002</v>
      </c>
      <c r="Q344" s="179">
        <v>1.06E-3</v>
      </c>
      <c r="R344" s="179">
        <f>Q344*H344</f>
        <v>2.332E-2</v>
      </c>
      <c r="S344" s="179">
        <v>0</v>
      </c>
      <c r="T344" s="180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81" t="s">
        <v>160</v>
      </c>
      <c r="AT344" s="181" t="s">
        <v>122</v>
      </c>
      <c r="AU344" s="181" t="s">
        <v>83</v>
      </c>
      <c r="AY344" s="18" t="s">
        <v>119</v>
      </c>
      <c r="BE344" s="182">
        <f>IF(N344="základní",J344,0)</f>
        <v>14533.42</v>
      </c>
      <c r="BF344" s="182">
        <f>IF(N344="snížená",J344,0)</f>
        <v>0</v>
      </c>
      <c r="BG344" s="182">
        <f>IF(N344="zákl. přenesená",J344,0)</f>
        <v>0</v>
      </c>
      <c r="BH344" s="182">
        <f>IF(N344="sníž. přenesená",J344,0)</f>
        <v>0</v>
      </c>
      <c r="BI344" s="182">
        <f>IF(N344="nulová",J344,0)</f>
        <v>0</v>
      </c>
      <c r="BJ344" s="18" t="s">
        <v>81</v>
      </c>
      <c r="BK344" s="182">
        <f>ROUND(I344*H344,2)</f>
        <v>14533.42</v>
      </c>
      <c r="BL344" s="18" t="s">
        <v>160</v>
      </c>
      <c r="BM344" s="181" t="s">
        <v>498</v>
      </c>
    </row>
    <row r="345" spans="1:65" s="14" customFormat="1">
      <c r="B345" s="194"/>
      <c r="C345" s="195"/>
      <c r="D345" s="185" t="s">
        <v>132</v>
      </c>
      <c r="E345" s="196" t="s">
        <v>19</v>
      </c>
      <c r="F345" s="197" t="s">
        <v>499</v>
      </c>
      <c r="G345" s="195"/>
      <c r="H345" s="196" t="s">
        <v>19</v>
      </c>
      <c r="I345" s="195"/>
      <c r="J345" s="195"/>
      <c r="K345" s="195"/>
      <c r="L345" s="198"/>
      <c r="M345" s="199"/>
      <c r="N345" s="200"/>
      <c r="O345" s="200"/>
      <c r="P345" s="200"/>
      <c r="Q345" s="200"/>
      <c r="R345" s="200"/>
      <c r="S345" s="200"/>
      <c r="T345" s="201"/>
      <c r="AT345" s="202" t="s">
        <v>132</v>
      </c>
      <c r="AU345" s="202" t="s">
        <v>83</v>
      </c>
      <c r="AV345" s="14" t="s">
        <v>81</v>
      </c>
      <c r="AW345" s="14" t="s">
        <v>35</v>
      </c>
      <c r="AX345" s="14" t="s">
        <v>73</v>
      </c>
      <c r="AY345" s="202" t="s">
        <v>119</v>
      </c>
    </row>
    <row r="346" spans="1:65" s="13" customFormat="1">
      <c r="B346" s="183"/>
      <c r="C346" s="184"/>
      <c r="D346" s="185" t="s">
        <v>132</v>
      </c>
      <c r="E346" s="193" t="s">
        <v>19</v>
      </c>
      <c r="F346" s="186" t="s">
        <v>500</v>
      </c>
      <c r="G346" s="184"/>
      <c r="H346" s="187">
        <v>8</v>
      </c>
      <c r="I346" s="184"/>
      <c r="J346" s="184"/>
      <c r="K346" s="184"/>
      <c r="L346" s="188"/>
      <c r="M346" s="189"/>
      <c r="N346" s="190"/>
      <c r="O346" s="190"/>
      <c r="P346" s="190"/>
      <c r="Q346" s="190"/>
      <c r="R346" s="190"/>
      <c r="S346" s="190"/>
      <c r="T346" s="191"/>
      <c r="AT346" s="192" t="s">
        <v>132</v>
      </c>
      <c r="AU346" s="192" t="s">
        <v>83</v>
      </c>
      <c r="AV346" s="13" t="s">
        <v>83</v>
      </c>
      <c r="AW346" s="13" t="s">
        <v>35</v>
      </c>
      <c r="AX346" s="13" t="s">
        <v>73</v>
      </c>
      <c r="AY346" s="192" t="s">
        <v>119</v>
      </c>
    </row>
    <row r="347" spans="1:65" s="14" customFormat="1">
      <c r="B347" s="194"/>
      <c r="C347" s="195"/>
      <c r="D347" s="185" t="s">
        <v>132</v>
      </c>
      <c r="E347" s="196" t="s">
        <v>19</v>
      </c>
      <c r="F347" s="197" t="s">
        <v>162</v>
      </c>
      <c r="G347" s="195"/>
      <c r="H347" s="196" t="s">
        <v>19</v>
      </c>
      <c r="I347" s="195"/>
      <c r="J347" s="195"/>
      <c r="K347" s="195"/>
      <c r="L347" s="198"/>
      <c r="M347" s="199"/>
      <c r="N347" s="200"/>
      <c r="O347" s="200"/>
      <c r="P347" s="200"/>
      <c r="Q347" s="200"/>
      <c r="R347" s="200"/>
      <c r="S347" s="200"/>
      <c r="T347" s="201"/>
      <c r="AT347" s="202" t="s">
        <v>132</v>
      </c>
      <c r="AU347" s="202" t="s">
        <v>83</v>
      </c>
      <c r="AV347" s="14" t="s">
        <v>81</v>
      </c>
      <c r="AW347" s="14" t="s">
        <v>35</v>
      </c>
      <c r="AX347" s="14" t="s">
        <v>73</v>
      </c>
      <c r="AY347" s="202" t="s">
        <v>119</v>
      </c>
    </row>
    <row r="348" spans="1:65" s="13" customFormat="1">
      <c r="B348" s="183"/>
      <c r="C348" s="184"/>
      <c r="D348" s="185" t="s">
        <v>132</v>
      </c>
      <c r="E348" s="193" t="s">
        <v>19</v>
      </c>
      <c r="F348" s="186" t="s">
        <v>501</v>
      </c>
      <c r="G348" s="184"/>
      <c r="H348" s="187">
        <v>14</v>
      </c>
      <c r="I348" s="184"/>
      <c r="J348" s="184"/>
      <c r="K348" s="184"/>
      <c r="L348" s="188"/>
      <c r="M348" s="189"/>
      <c r="N348" s="190"/>
      <c r="O348" s="190"/>
      <c r="P348" s="190"/>
      <c r="Q348" s="190"/>
      <c r="R348" s="190"/>
      <c r="S348" s="190"/>
      <c r="T348" s="191"/>
      <c r="AT348" s="192" t="s">
        <v>132</v>
      </c>
      <c r="AU348" s="192" t="s">
        <v>83</v>
      </c>
      <c r="AV348" s="13" t="s">
        <v>83</v>
      </c>
      <c r="AW348" s="13" t="s">
        <v>35</v>
      </c>
      <c r="AX348" s="13" t="s">
        <v>73</v>
      </c>
      <c r="AY348" s="192" t="s">
        <v>119</v>
      </c>
    </row>
    <row r="349" spans="1:65" s="15" customFormat="1">
      <c r="B349" s="203"/>
      <c r="C349" s="204"/>
      <c r="D349" s="185" t="s">
        <v>132</v>
      </c>
      <c r="E349" s="205" t="s">
        <v>19</v>
      </c>
      <c r="F349" s="206" t="s">
        <v>166</v>
      </c>
      <c r="G349" s="204"/>
      <c r="H349" s="207">
        <v>22</v>
      </c>
      <c r="I349" s="204"/>
      <c r="J349" s="204"/>
      <c r="K349" s="204"/>
      <c r="L349" s="208"/>
      <c r="M349" s="209"/>
      <c r="N349" s="210"/>
      <c r="O349" s="210"/>
      <c r="P349" s="210"/>
      <c r="Q349" s="210"/>
      <c r="R349" s="210"/>
      <c r="S349" s="210"/>
      <c r="T349" s="211"/>
      <c r="AT349" s="212" t="s">
        <v>132</v>
      </c>
      <c r="AU349" s="212" t="s">
        <v>83</v>
      </c>
      <c r="AV349" s="15" t="s">
        <v>127</v>
      </c>
      <c r="AW349" s="15" t="s">
        <v>35</v>
      </c>
      <c r="AX349" s="15" t="s">
        <v>81</v>
      </c>
      <c r="AY349" s="212" t="s">
        <v>119</v>
      </c>
    </row>
    <row r="350" spans="1:65" s="2" customFormat="1" ht="24" customHeight="1">
      <c r="A350" s="33"/>
      <c r="B350" s="34"/>
      <c r="C350" s="171" t="s">
        <v>502</v>
      </c>
      <c r="D350" s="171" t="s">
        <v>122</v>
      </c>
      <c r="E350" s="172" t="s">
        <v>503</v>
      </c>
      <c r="F350" s="173" t="s">
        <v>504</v>
      </c>
      <c r="G350" s="174" t="s">
        <v>125</v>
      </c>
      <c r="H350" s="175">
        <v>1.0920000000000001</v>
      </c>
      <c r="I350" s="176">
        <v>722</v>
      </c>
      <c r="J350" s="176">
        <f>ROUND(I350*H350,2)</f>
        <v>788.42</v>
      </c>
      <c r="K350" s="173" t="s">
        <v>126</v>
      </c>
      <c r="L350" s="38"/>
      <c r="M350" s="177" t="s">
        <v>19</v>
      </c>
      <c r="N350" s="178" t="s">
        <v>44</v>
      </c>
      <c r="O350" s="179">
        <v>1.629</v>
      </c>
      <c r="P350" s="179">
        <f>O350*H350</f>
        <v>1.7788680000000001</v>
      </c>
      <c r="Q350" s="179">
        <v>0</v>
      </c>
      <c r="R350" s="179">
        <f>Q350*H350</f>
        <v>0</v>
      </c>
      <c r="S350" s="179">
        <v>0</v>
      </c>
      <c r="T350" s="180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81" t="s">
        <v>160</v>
      </c>
      <c r="AT350" s="181" t="s">
        <v>122</v>
      </c>
      <c r="AU350" s="181" t="s">
        <v>83</v>
      </c>
      <c r="AY350" s="18" t="s">
        <v>119</v>
      </c>
      <c r="BE350" s="182">
        <f>IF(N350="základní",J350,0)</f>
        <v>788.42</v>
      </c>
      <c r="BF350" s="182">
        <f>IF(N350="snížená",J350,0)</f>
        <v>0</v>
      </c>
      <c r="BG350" s="182">
        <f>IF(N350="zákl. přenesená",J350,0)</f>
        <v>0</v>
      </c>
      <c r="BH350" s="182">
        <f>IF(N350="sníž. přenesená",J350,0)</f>
        <v>0</v>
      </c>
      <c r="BI350" s="182">
        <f>IF(N350="nulová",J350,0)</f>
        <v>0</v>
      </c>
      <c r="BJ350" s="18" t="s">
        <v>81</v>
      </c>
      <c r="BK350" s="182">
        <f>ROUND(I350*H350,2)</f>
        <v>788.42</v>
      </c>
      <c r="BL350" s="18" t="s">
        <v>160</v>
      </c>
      <c r="BM350" s="181" t="s">
        <v>505</v>
      </c>
    </row>
    <row r="351" spans="1:65" s="2" customFormat="1" ht="24" customHeight="1">
      <c r="A351" s="33"/>
      <c r="B351" s="34"/>
      <c r="C351" s="171" t="s">
        <v>506</v>
      </c>
      <c r="D351" s="171" t="s">
        <v>122</v>
      </c>
      <c r="E351" s="172" t="s">
        <v>507</v>
      </c>
      <c r="F351" s="173" t="s">
        <v>508</v>
      </c>
      <c r="G351" s="174" t="s">
        <v>125</v>
      </c>
      <c r="H351" s="175">
        <v>1.0920000000000001</v>
      </c>
      <c r="I351" s="176">
        <v>456</v>
      </c>
      <c r="J351" s="176">
        <f>ROUND(I351*H351,2)</f>
        <v>497.95</v>
      </c>
      <c r="K351" s="173" t="s">
        <v>126</v>
      </c>
      <c r="L351" s="38"/>
      <c r="M351" s="177" t="s">
        <v>19</v>
      </c>
      <c r="N351" s="178" t="s">
        <v>44</v>
      </c>
      <c r="O351" s="179">
        <v>1.25</v>
      </c>
      <c r="P351" s="179">
        <f>O351*H351</f>
        <v>1.3650000000000002</v>
      </c>
      <c r="Q351" s="179">
        <v>0</v>
      </c>
      <c r="R351" s="179">
        <f>Q351*H351</f>
        <v>0</v>
      </c>
      <c r="S351" s="179">
        <v>0</v>
      </c>
      <c r="T351" s="180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81" t="s">
        <v>160</v>
      </c>
      <c r="AT351" s="181" t="s">
        <v>122</v>
      </c>
      <c r="AU351" s="181" t="s">
        <v>83</v>
      </c>
      <c r="AY351" s="18" t="s">
        <v>119</v>
      </c>
      <c r="BE351" s="182">
        <f>IF(N351="základní",J351,0)</f>
        <v>497.95</v>
      </c>
      <c r="BF351" s="182">
        <f>IF(N351="snížená",J351,0)</f>
        <v>0</v>
      </c>
      <c r="BG351" s="182">
        <f>IF(N351="zákl. přenesená",J351,0)</f>
        <v>0</v>
      </c>
      <c r="BH351" s="182">
        <f>IF(N351="sníž. přenesená",J351,0)</f>
        <v>0</v>
      </c>
      <c r="BI351" s="182">
        <f>IF(N351="nulová",J351,0)</f>
        <v>0</v>
      </c>
      <c r="BJ351" s="18" t="s">
        <v>81</v>
      </c>
      <c r="BK351" s="182">
        <f>ROUND(I351*H351,2)</f>
        <v>497.95</v>
      </c>
      <c r="BL351" s="18" t="s">
        <v>160</v>
      </c>
      <c r="BM351" s="181" t="s">
        <v>509</v>
      </c>
    </row>
    <row r="352" spans="1:65" s="12" customFormat="1" ht="22.95" customHeight="1">
      <c r="B352" s="156"/>
      <c r="C352" s="157"/>
      <c r="D352" s="158" t="s">
        <v>72</v>
      </c>
      <c r="E352" s="169" t="s">
        <v>510</v>
      </c>
      <c r="F352" s="169" t="s">
        <v>511</v>
      </c>
      <c r="G352" s="157"/>
      <c r="H352" s="157"/>
      <c r="I352" s="157"/>
      <c r="J352" s="170">
        <f>BK352</f>
        <v>712</v>
      </c>
      <c r="K352" s="157"/>
      <c r="L352" s="161"/>
      <c r="M352" s="162"/>
      <c r="N352" s="163"/>
      <c r="O352" s="163"/>
      <c r="P352" s="164">
        <f>SUM(P353:P357)</f>
        <v>0.62</v>
      </c>
      <c r="Q352" s="163"/>
      <c r="R352" s="164">
        <f>SUM(R353:R357)</f>
        <v>4.0000000000000002E-4</v>
      </c>
      <c r="S352" s="163"/>
      <c r="T352" s="165">
        <f>SUM(T353:T357)</f>
        <v>0</v>
      </c>
      <c r="AR352" s="166" t="s">
        <v>83</v>
      </c>
      <c r="AT352" s="167" t="s">
        <v>72</v>
      </c>
      <c r="AU352" s="167" t="s">
        <v>81</v>
      </c>
      <c r="AY352" s="166" t="s">
        <v>119</v>
      </c>
      <c r="BK352" s="168">
        <f>SUM(BK353:BK357)</f>
        <v>712</v>
      </c>
    </row>
    <row r="353" spans="1:65" s="2" customFormat="1" ht="16.5" customHeight="1">
      <c r="A353" s="33"/>
      <c r="B353" s="34"/>
      <c r="C353" s="171" t="s">
        <v>512</v>
      </c>
      <c r="D353" s="171" t="s">
        <v>122</v>
      </c>
      <c r="E353" s="172" t="s">
        <v>513</v>
      </c>
      <c r="F353" s="173" t="s">
        <v>514</v>
      </c>
      <c r="G353" s="174" t="s">
        <v>261</v>
      </c>
      <c r="H353" s="175">
        <v>2</v>
      </c>
      <c r="I353" s="176">
        <v>113</v>
      </c>
      <c r="J353" s="176">
        <f>ROUND(I353*H353,2)</f>
        <v>226</v>
      </c>
      <c r="K353" s="173" t="s">
        <v>126</v>
      </c>
      <c r="L353" s="38"/>
      <c r="M353" s="177" t="s">
        <v>19</v>
      </c>
      <c r="N353" s="178" t="s">
        <v>44</v>
      </c>
      <c r="O353" s="179">
        <v>0.31</v>
      </c>
      <c r="P353" s="179">
        <f>O353*H353</f>
        <v>0.62</v>
      </c>
      <c r="Q353" s="179">
        <v>0</v>
      </c>
      <c r="R353" s="179">
        <f>Q353*H353</f>
        <v>0</v>
      </c>
      <c r="S353" s="179">
        <v>0</v>
      </c>
      <c r="T353" s="180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81" t="s">
        <v>160</v>
      </c>
      <c r="AT353" s="181" t="s">
        <v>122</v>
      </c>
      <c r="AU353" s="181" t="s">
        <v>83</v>
      </c>
      <c r="AY353" s="18" t="s">
        <v>119</v>
      </c>
      <c r="BE353" s="182">
        <f>IF(N353="základní",J353,0)</f>
        <v>226</v>
      </c>
      <c r="BF353" s="182">
        <f>IF(N353="snížená",J353,0)</f>
        <v>0</v>
      </c>
      <c r="BG353" s="182">
        <f>IF(N353="zákl. přenesená",J353,0)</f>
        <v>0</v>
      </c>
      <c r="BH353" s="182">
        <f>IF(N353="sníž. přenesená",J353,0)</f>
        <v>0</v>
      </c>
      <c r="BI353" s="182">
        <f>IF(N353="nulová",J353,0)</f>
        <v>0</v>
      </c>
      <c r="BJ353" s="18" t="s">
        <v>81</v>
      </c>
      <c r="BK353" s="182">
        <f>ROUND(I353*H353,2)</f>
        <v>226</v>
      </c>
      <c r="BL353" s="18" t="s">
        <v>160</v>
      </c>
      <c r="BM353" s="181" t="s">
        <v>515</v>
      </c>
    </row>
    <row r="354" spans="1:65" s="14" customFormat="1">
      <c r="B354" s="194"/>
      <c r="C354" s="195"/>
      <c r="D354" s="185" t="s">
        <v>132</v>
      </c>
      <c r="E354" s="196" t="s">
        <v>19</v>
      </c>
      <c r="F354" s="197" t="s">
        <v>162</v>
      </c>
      <c r="G354" s="195"/>
      <c r="H354" s="196" t="s">
        <v>19</v>
      </c>
      <c r="I354" s="195"/>
      <c r="J354" s="195"/>
      <c r="K354" s="195"/>
      <c r="L354" s="198"/>
      <c r="M354" s="199"/>
      <c r="N354" s="200"/>
      <c r="O354" s="200"/>
      <c r="P354" s="200"/>
      <c r="Q354" s="200"/>
      <c r="R354" s="200"/>
      <c r="S354" s="200"/>
      <c r="T354" s="201"/>
      <c r="AT354" s="202" t="s">
        <v>132</v>
      </c>
      <c r="AU354" s="202" t="s">
        <v>83</v>
      </c>
      <c r="AV354" s="14" t="s">
        <v>81</v>
      </c>
      <c r="AW354" s="14" t="s">
        <v>35</v>
      </c>
      <c r="AX354" s="14" t="s">
        <v>73</v>
      </c>
      <c r="AY354" s="202" t="s">
        <v>119</v>
      </c>
    </row>
    <row r="355" spans="1:65" s="13" customFormat="1">
      <c r="B355" s="183"/>
      <c r="C355" s="184"/>
      <c r="D355" s="185" t="s">
        <v>132</v>
      </c>
      <c r="E355" s="193" t="s">
        <v>19</v>
      </c>
      <c r="F355" s="186" t="s">
        <v>516</v>
      </c>
      <c r="G355" s="184"/>
      <c r="H355" s="187">
        <v>2</v>
      </c>
      <c r="I355" s="184"/>
      <c r="J355" s="184"/>
      <c r="K355" s="184"/>
      <c r="L355" s="188"/>
      <c r="M355" s="189"/>
      <c r="N355" s="190"/>
      <c r="O355" s="190"/>
      <c r="P355" s="190"/>
      <c r="Q355" s="190"/>
      <c r="R355" s="190"/>
      <c r="S355" s="190"/>
      <c r="T355" s="191"/>
      <c r="AT355" s="192" t="s">
        <v>132</v>
      </c>
      <c r="AU355" s="192" t="s">
        <v>83</v>
      </c>
      <c r="AV355" s="13" t="s">
        <v>83</v>
      </c>
      <c r="AW355" s="13" t="s">
        <v>35</v>
      </c>
      <c r="AX355" s="13" t="s">
        <v>81</v>
      </c>
      <c r="AY355" s="192" t="s">
        <v>119</v>
      </c>
    </row>
    <row r="356" spans="1:65" s="2" customFormat="1" ht="16.5" customHeight="1">
      <c r="A356" s="33"/>
      <c r="B356" s="34"/>
      <c r="C356" s="213" t="s">
        <v>517</v>
      </c>
      <c r="D356" s="213" t="s">
        <v>168</v>
      </c>
      <c r="E356" s="214" t="s">
        <v>518</v>
      </c>
      <c r="F356" s="215" t="s">
        <v>519</v>
      </c>
      <c r="G356" s="216" t="s">
        <v>261</v>
      </c>
      <c r="H356" s="217">
        <v>2</v>
      </c>
      <c r="I356" s="218">
        <v>243</v>
      </c>
      <c r="J356" s="218">
        <f>ROUND(I356*H356,2)</f>
        <v>486</v>
      </c>
      <c r="K356" s="215" t="s">
        <v>19</v>
      </c>
      <c r="L356" s="219"/>
      <c r="M356" s="220" t="s">
        <v>19</v>
      </c>
      <c r="N356" s="221" t="s">
        <v>44</v>
      </c>
      <c r="O356" s="179">
        <v>0</v>
      </c>
      <c r="P356" s="179">
        <f>O356*H356</f>
        <v>0</v>
      </c>
      <c r="Q356" s="179">
        <v>2.0000000000000001E-4</v>
      </c>
      <c r="R356" s="179">
        <f>Q356*H356</f>
        <v>4.0000000000000002E-4</v>
      </c>
      <c r="S356" s="179">
        <v>0</v>
      </c>
      <c r="T356" s="180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81" t="s">
        <v>171</v>
      </c>
      <c r="AT356" s="181" t="s">
        <v>168</v>
      </c>
      <c r="AU356" s="181" t="s">
        <v>83</v>
      </c>
      <c r="AY356" s="18" t="s">
        <v>119</v>
      </c>
      <c r="BE356" s="182">
        <f>IF(N356="základní",J356,0)</f>
        <v>486</v>
      </c>
      <c r="BF356" s="182">
        <f>IF(N356="snížená",J356,0)</f>
        <v>0</v>
      </c>
      <c r="BG356" s="182">
        <f>IF(N356="zákl. přenesená",J356,0)</f>
        <v>0</v>
      </c>
      <c r="BH356" s="182">
        <f>IF(N356="sníž. přenesená",J356,0)</f>
        <v>0</v>
      </c>
      <c r="BI356" s="182">
        <f>IF(N356="nulová",J356,0)</f>
        <v>0</v>
      </c>
      <c r="BJ356" s="18" t="s">
        <v>81</v>
      </c>
      <c r="BK356" s="182">
        <f>ROUND(I356*H356,2)</f>
        <v>486</v>
      </c>
      <c r="BL356" s="18" t="s">
        <v>160</v>
      </c>
      <c r="BM356" s="181" t="s">
        <v>520</v>
      </c>
    </row>
    <row r="357" spans="1:65" s="13" customFormat="1">
      <c r="B357" s="183"/>
      <c r="C357" s="184"/>
      <c r="D357" s="185" t="s">
        <v>132</v>
      </c>
      <c r="E357" s="193" t="s">
        <v>19</v>
      </c>
      <c r="F357" s="186" t="s">
        <v>83</v>
      </c>
      <c r="G357" s="184"/>
      <c r="H357" s="187">
        <v>2</v>
      </c>
      <c r="I357" s="184"/>
      <c r="J357" s="184"/>
      <c r="K357" s="184"/>
      <c r="L357" s="188"/>
      <c r="M357" s="222"/>
      <c r="N357" s="223"/>
      <c r="O357" s="223"/>
      <c r="P357" s="223"/>
      <c r="Q357" s="223"/>
      <c r="R357" s="223"/>
      <c r="S357" s="223"/>
      <c r="T357" s="224"/>
      <c r="AT357" s="192" t="s">
        <v>132</v>
      </c>
      <c r="AU357" s="192" t="s">
        <v>83</v>
      </c>
      <c r="AV357" s="13" t="s">
        <v>83</v>
      </c>
      <c r="AW357" s="13" t="s">
        <v>35</v>
      </c>
      <c r="AX357" s="13" t="s">
        <v>81</v>
      </c>
      <c r="AY357" s="192" t="s">
        <v>119</v>
      </c>
    </row>
    <row r="358" spans="1:65" s="2" customFormat="1" ht="6.9" customHeight="1">
      <c r="A358" s="33"/>
      <c r="B358" s="46"/>
      <c r="C358" s="47"/>
      <c r="D358" s="47"/>
      <c r="E358" s="47"/>
      <c r="F358" s="47"/>
      <c r="G358" s="47"/>
      <c r="H358" s="47"/>
      <c r="I358" s="47"/>
      <c r="J358" s="47"/>
      <c r="K358" s="47"/>
      <c r="L358" s="38"/>
      <c r="M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</row>
  </sheetData>
  <autoFilter ref="C86:K357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58"/>
  <sheetViews>
    <sheetView showGridLines="0" tabSelected="1" workbookViewId="0">
      <selection activeCell="V356" sqref="V356"/>
    </sheetView>
  </sheetViews>
  <sheetFormatPr defaultRowHeight="10.199999999999999"/>
  <cols>
    <col min="1" max="1" width="8.28515625" style="1" customWidth="1" collapsed="1"/>
    <col min="2" max="2" width="1.7109375" style="1" customWidth="1" collapsed="1"/>
    <col min="3" max="3" width="4.140625" style="1" customWidth="1" collapsed="1"/>
    <col min="4" max="4" width="4.28515625" style="1" customWidth="1" collapsed="1"/>
    <col min="5" max="5" width="17.140625" style="1" customWidth="1" collapsed="1"/>
    <col min="6" max="6" width="100.85546875" style="1" customWidth="1" collapsed="1"/>
    <col min="7" max="7" width="7" style="1" customWidth="1" collapsed="1"/>
    <col min="8" max="8" width="11.42578125" style="1" customWidth="1" collapsed="1"/>
    <col min="9" max="11" width="20.140625" style="1" customWidth="1" collapsed="1"/>
    <col min="12" max="12" width="9.28515625" style="1" customWidth="1" collapsed="1"/>
    <col min="13" max="13" width="10.85546875" style="1" hidden="1" customWidth="1" collapsed="1"/>
    <col min="14" max="14" width="9.28515625" style="1" hidden="1" collapsed="1"/>
    <col min="15" max="20" width="14.140625" style="1" hidden="1" customWidth="1" collapsed="1"/>
    <col min="21" max="21" width="16.28515625" style="1" hidden="1" customWidth="1" collapsed="1"/>
    <col min="22" max="22" width="12.28515625" style="1" customWidth="1" collapsed="1"/>
    <col min="23" max="23" width="16.28515625" style="1" customWidth="1" collapsed="1"/>
    <col min="24" max="24" width="12.28515625" style="1" customWidth="1" collapsed="1"/>
    <col min="25" max="25" width="15" style="1" customWidth="1" collapsed="1"/>
    <col min="26" max="26" width="11" style="1" customWidth="1" collapsed="1"/>
    <col min="27" max="27" width="15" style="1" customWidth="1" collapsed="1"/>
    <col min="28" max="28" width="16.28515625" style="1" customWidth="1" collapsed="1"/>
    <col min="29" max="29" width="11" style="1" customWidth="1" collapsed="1"/>
    <col min="30" max="30" width="15" style="1" customWidth="1" collapsed="1"/>
    <col min="31" max="31" width="16.28515625" style="1" customWidth="1" collapsed="1"/>
    <col min="44" max="65" width="9.28515625" style="1" hidden="1" collapsed="1"/>
  </cols>
  <sheetData>
    <row r="1" spans="1:46">
      <c r="A1" s="23"/>
    </row>
    <row r="2" spans="1:46" s="1" customFormat="1" ht="36.9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85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21"/>
      <c r="AT3" s="18" t="s">
        <v>83</v>
      </c>
    </row>
    <row r="4" spans="1:46" s="1" customFormat="1" ht="24.9" customHeight="1">
      <c r="B4" s="21"/>
      <c r="D4" s="102" t="s">
        <v>89</v>
      </c>
      <c r="L4" s="21"/>
      <c r="M4" s="103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4" t="s">
        <v>14</v>
      </c>
      <c r="L6" s="21"/>
    </row>
    <row r="7" spans="1:46" s="1" customFormat="1" ht="16.5" customHeight="1">
      <c r="B7" s="21"/>
      <c r="E7" s="345" t="str">
        <f>'Rekapitulace stavby'!K6</f>
        <v>Kulturní dům - ZTI</v>
      </c>
      <c r="F7" s="346"/>
      <c r="G7" s="346"/>
      <c r="H7" s="346"/>
      <c r="L7" s="21"/>
    </row>
    <row r="8" spans="1:46" s="2" customFormat="1" ht="12" customHeight="1">
      <c r="A8" s="33"/>
      <c r="B8" s="38"/>
      <c r="C8" s="33"/>
      <c r="D8" s="104" t="s">
        <v>90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521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16</v>
      </c>
      <c r="E11" s="33"/>
      <c r="F11" s="106" t="s">
        <v>19</v>
      </c>
      <c r="G11" s="33"/>
      <c r="H11" s="33"/>
      <c r="I11" s="104" t="s">
        <v>18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20</v>
      </c>
      <c r="E12" s="33"/>
      <c r="F12" s="106" t="s">
        <v>21</v>
      </c>
      <c r="G12" s="33"/>
      <c r="H12" s="33"/>
      <c r="I12" s="104" t="s">
        <v>22</v>
      </c>
      <c r="J12" s="107" t="str">
        <f>'Rekapitulace stavby'!AN8</f>
        <v>4. 1. 2020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28</v>
      </c>
      <c r="E14" s="33"/>
      <c r="F14" s="33"/>
      <c r="G14" s="33"/>
      <c r="H14" s="33"/>
      <c r="I14" s="104" t="s">
        <v>29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30</v>
      </c>
      <c r="F15" s="33"/>
      <c r="G15" s="33"/>
      <c r="H15" s="33"/>
      <c r="I15" s="104" t="s">
        <v>31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32</v>
      </c>
      <c r="E17" s="33"/>
      <c r="F17" s="33"/>
      <c r="G17" s="33"/>
      <c r="H17" s="33"/>
      <c r="I17" s="104" t="s">
        <v>29</v>
      </c>
      <c r="J17" s="106" t="str">
        <f>'Rekapitulace stavby'!AN13</f>
        <v/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 xml:space="preserve"> </v>
      </c>
      <c r="F18" s="349"/>
      <c r="G18" s="349"/>
      <c r="H18" s="349"/>
      <c r="I18" s="104" t="s">
        <v>31</v>
      </c>
      <c r="J18" s="106" t="str">
        <f>'Rekapitulace stavby'!AN14</f>
        <v/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34</v>
      </c>
      <c r="E20" s="33"/>
      <c r="F20" s="33"/>
      <c r="G20" s="33"/>
      <c r="H20" s="33"/>
      <c r="I20" s="104" t="s">
        <v>29</v>
      </c>
      <c r="J20" s="106" t="str">
        <f>IF('Rekapitulace stavby'!AN16="","",'Rekapitulace stavby'!AN16)</f>
        <v/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tr">
        <f>IF('Rekapitulace stavby'!E17="","",'Rekapitulace stavby'!E17)</f>
        <v xml:space="preserve"> </v>
      </c>
      <c r="F21" s="33"/>
      <c r="G21" s="33"/>
      <c r="H21" s="33"/>
      <c r="I21" s="104" t="s">
        <v>31</v>
      </c>
      <c r="J21" s="106" t="str">
        <f>IF('Rekapitulace stavby'!AN17="","",'Rekapitulace stavby'!AN17)</f>
        <v/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36</v>
      </c>
      <c r="E23" s="33"/>
      <c r="F23" s="33"/>
      <c r="G23" s="33"/>
      <c r="H23" s="33"/>
      <c r="I23" s="104" t="s">
        <v>29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31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37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51" customHeight="1">
      <c r="A27" s="108"/>
      <c r="B27" s="109"/>
      <c r="C27" s="108"/>
      <c r="D27" s="108"/>
      <c r="E27" s="350" t="s">
        <v>38</v>
      </c>
      <c r="F27" s="350"/>
      <c r="G27" s="350"/>
      <c r="H27" s="350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39</v>
      </c>
      <c r="E30" s="33"/>
      <c r="F30" s="33"/>
      <c r="G30" s="33"/>
      <c r="H30" s="33"/>
      <c r="I30" s="33"/>
      <c r="J30" s="113">
        <f>ROUND(J87,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41</v>
      </c>
      <c r="G32" s="33"/>
      <c r="H32" s="33"/>
      <c r="I32" s="114" t="s">
        <v>40</v>
      </c>
      <c r="J32" s="114" t="s">
        <v>42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43</v>
      </c>
      <c r="E33" s="104" t="s">
        <v>44</v>
      </c>
      <c r="F33" s="116">
        <f>ROUND((SUM(BE87:BE357)),  2)</f>
        <v>0</v>
      </c>
      <c r="G33" s="33"/>
      <c r="H33" s="33"/>
      <c r="I33" s="117">
        <v>0.21</v>
      </c>
      <c r="J33" s="116">
        <f>ROUND(((SUM(BE87:BE357))*I33),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45</v>
      </c>
      <c r="F34" s="116">
        <f>ROUND((SUM(BF87:BF357)),  2)</f>
        <v>0</v>
      </c>
      <c r="G34" s="33"/>
      <c r="H34" s="33"/>
      <c r="I34" s="117">
        <v>0.15</v>
      </c>
      <c r="J34" s="116">
        <f>ROUND(((SUM(BF87:BF357))*I34),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46</v>
      </c>
      <c r="F35" s="116">
        <f>ROUND((SUM(BG87:BG357)),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47</v>
      </c>
      <c r="F36" s="116">
        <f>ROUND((SUM(BH87:BH357)),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48</v>
      </c>
      <c r="F37" s="116">
        <f>ROUND((SUM(BI87:BI357)),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49</v>
      </c>
      <c r="E39" s="120"/>
      <c r="F39" s="120"/>
      <c r="G39" s="121" t="s">
        <v>50</v>
      </c>
      <c r="H39" s="122" t="s">
        <v>51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4" t="s">
        <v>92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9" t="s">
        <v>14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3" t="str">
        <f>E7</f>
        <v>Kulturní dům - ZTI</v>
      </c>
      <c r="F48" s="344"/>
      <c r="G48" s="344"/>
      <c r="H48" s="344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9" t="s">
        <v>90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4" t="str">
        <f>E9</f>
        <v>B - SEKCE</v>
      </c>
      <c r="F50" s="342"/>
      <c r="G50" s="342"/>
      <c r="H50" s="34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9" t="s">
        <v>20</v>
      </c>
      <c r="D52" s="35"/>
      <c r="E52" s="35"/>
      <c r="F52" s="27" t="str">
        <f>F12</f>
        <v>Obránců Míru 368/1A</v>
      </c>
      <c r="G52" s="35"/>
      <c r="H52" s="35"/>
      <c r="I52" s="29" t="s">
        <v>22</v>
      </c>
      <c r="J52" s="58" t="str">
        <f>IF(J12="","",J12)</f>
        <v>4. 1. 2020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customHeight="1">
      <c r="A54" s="33"/>
      <c r="B54" s="34"/>
      <c r="C54" s="29" t="s">
        <v>28</v>
      </c>
      <c r="D54" s="35"/>
      <c r="E54" s="35"/>
      <c r="F54" s="27" t="str">
        <f>E15</f>
        <v>Město Kopřivnice - MÚ Kopřivnice, 742 21</v>
      </c>
      <c r="G54" s="35"/>
      <c r="H54" s="35"/>
      <c r="I54" s="29" t="s">
        <v>34</v>
      </c>
      <c r="J54" s="31" t="str">
        <f>E21</f>
        <v xml:space="preserve"> 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customHeight="1">
      <c r="A55" s="33"/>
      <c r="B55" s="34"/>
      <c r="C55" s="29" t="s">
        <v>32</v>
      </c>
      <c r="D55" s="35"/>
      <c r="E55" s="35"/>
      <c r="F55" s="27" t="str">
        <f>IF(E18="","",E18)</f>
        <v xml:space="preserve"> </v>
      </c>
      <c r="G55" s="35"/>
      <c r="H55" s="35"/>
      <c r="I55" s="29" t="s">
        <v>36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93</v>
      </c>
      <c r="D57" s="130"/>
      <c r="E57" s="130"/>
      <c r="F57" s="130"/>
      <c r="G57" s="130"/>
      <c r="H57" s="130"/>
      <c r="I57" s="130"/>
      <c r="J57" s="131" t="s">
        <v>94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5" customHeight="1">
      <c r="A59" s="33"/>
      <c r="B59" s="34"/>
      <c r="C59" s="132" t="s">
        <v>71</v>
      </c>
      <c r="D59" s="35"/>
      <c r="E59" s="35"/>
      <c r="F59" s="35"/>
      <c r="G59" s="35"/>
      <c r="H59" s="35"/>
      <c r="I59" s="35"/>
      <c r="J59" s="76">
        <f>J87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95</v>
      </c>
    </row>
    <row r="60" spans="1:47" s="9" customFormat="1" ht="24.9" customHeight="1">
      <c r="B60" s="133"/>
      <c r="C60" s="134"/>
      <c r="D60" s="135" t="s">
        <v>96</v>
      </c>
      <c r="E60" s="136"/>
      <c r="F60" s="136"/>
      <c r="G60" s="136"/>
      <c r="H60" s="136"/>
      <c r="I60" s="136"/>
      <c r="J60" s="137">
        <f>J88</f>
        <v>0</v>
      </c>
      <c r="K60" s="134"/>
      <c r="L60" s="138"/>
    </row>
    <row r="61" spans="1:47" s="10" customFormat="1" ht="19.95" customHeight="1">
      <c r="B61" s="139"/>
      <c r="C61" s="140"/>
      <c r="D61" s="141" t="s">
        <v>97</v>
      </c>
      <c r="E61" s="142"/>
      <c r="F61" s="142"/>
      <c r="G61" s="142"/>
      <c r="H61" s="142"/>
      <c r="I61" s="142"/>
      <c r="J61" s="143">
        <f>J89</f>
        <v>0</v>
      </c>
      <c r="K61" s="140"/>
      <c r="L61" s="144"/>
    </row>
    <row r="62" spans="1:47" s="9" customFormat="1" ht="24.9" customHeight="1">
      <c r="B62" s="133"/>
      <c r="C62" s="134"/>
      <c r="D62" s="135" t="s">
        <v>98</v>
      </c>
      <c r="E62" s="136"/>
      <c r="F62" s="136"/>
      <c r="G62" s="136"/>
      <c r="H62" s="136"/>
      <c r="I62" s="136"/>
      <c r="J62" s="137">
        <f>J99</f>
        <v>0</v>
      </c>
      <c r="K62" s="134"/>
      <c r="L62" s="138"/>
    </row>
    <row r="63" spans="1:47" s="10" customFormat="1" ht="19.95" customHeight="1">
      <c r="B63" s="139"/>
      <c r="C63" s="140"/>
      <c r="D63" s="141" t="s">
        <v>99</v>
      </c>
      <c r="E63" s="142"/>
      <c r="F63" s="142"/>
      <c r="G63" s="142"/>
      <c r="H63" s="142"/>
      <c r="I63" s="142"/>
      <c r="J63" s="143">
        <f>J100</f>
        <v>0</v>
      </c>
      <c r="K63" s="140"/>
      <c r="L63" s="144"/>
    </row>
    <row r="64" spans="1:47" s="10" customFormat="1" ht="19.95" customHeight="1">
      <c r="B64" s="139"/>
      <c r="C64" s="140"/>
      <c r="D64" s="141" t="s">
        <v>100</v>
      </c>
      <c r="E64" s="142"/>
      <c r="F64" s="142"/>
      <c r="G64" s="142"/>
      <c r="H64" s="142"/>
      <c r="I64" s="142"/>
      <c r="J64" s="143">
        <f>J132</f>
        <v>0</v>
      </c>
      <c r="K64" s="140"/>
      <c r="L64" s="144"/>
    </row>
    <row r="65" spans="1:31" s="10" customFormat="1" ht="19.95" customHeight="1">
      <c r="B65" s="139"/>
      <c r="C65" s="140"/>
      <c r="D65" s="141" t="s">
        <v>101</v>
      </c>
      <c r="E65" s="142"/>
      <c r="F65" s="142"/>
      <c r="G65" s="142"/>
      <c r="H65" s="142"/>
      <c r="I65" s="142"/>
      <c r="J65" s="143">
        <f>J197</f>
        <v>0</v>
      </c>
      <c r="K65" s="140"/>
      <c r="L65" s="144"/>
    </row>
    <row r="66" spans="1:31" s="10" customFormat="1" ht="19.95" customHeight="1">
      <c r="B66" s="139"/>
      <c r="C66" s="140"/>
      <c r="D66" s="141" t="s">
        <v>102</v>
      </c>
      <c r="E66" s="142"/>
      <c r="F66" s="142"/>
      <c r="G66" s="142"/>
      <c r="H66" s="142"/>
      <c r="I66" s="142"/>
      <c r="J66" s="143">
        <f>J288</f>
        <v>0</v>
      </c>
      <c r="K66" s="140"/>
      <c r="L66" s="144"/>
    </row>
    <row r="67" spans="1:31" s="10" customFormat="1" ht="19.95" customHeight="1">
      <c r="B67" s="139"/>
      <c r="C67" s="140"/>
      <c r="D67" s="141" t="s">
        <v>103</v>
      </c>
      <c r="E67" s="142"/>
      <c r="F67" s="142"/>
      <c r="G67" s="142"/>
      <c r="H67" s="142"/>
      <c r="I67" s="142"/>
      <c r="J67" s="143">
        <f>J353</f>
        <v>0</v>
      </c>
      <c r="K67" s="140"/>
      <c r="L67" s="144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" customHeight="1">
      <c r="A74" s="33"/>
      <c r="B74" s="34"/>
      <c r="C74" s="24" t="s">
        <v>104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9" t="s">
        <v>14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43" t="str">
        <f>E7</f>
        <v>Kulturní dům - ZTI</v>
      </c>
      <c r="F77" s="344"/>
      <c r="G77" s="344"/>
      <c r="H77" s="344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9" t="s">
        <v>90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314" t="str">
        <f>E9</f>
        <v>B - SEKCE</v>
      </c>
      <c r="F79" s="342"/>
      <c r="G79" s="342"/>
      <c r="H79" s="342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9" t="s">
        <v>20</v>
      </c>
      <c r="D81" s="35"/>
      <c r="E81" s="35"/>
      <c r="F81" s="27" t="str">
        <f>F12</f>
        <v>Obránců Míru 368/1A</v>
      </c>
      <c r="G81" s="35"/>
      <c r="H81" s="35"/>
      <c r="I81" s="29" t="s">
        <v>22</v>
      </c>
      <c r="J81" s="58" t="str">
        <f>IF(J12="","",J12)</f>
        <v>4. 1. 2020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9" t="s">
        <v>28</v>
      </c>
      <c r="D83" s="35"/>
      <c r="E83" s="35"/>
      <c r="F83" s="27" t="str">
        <f>E15</f>
        <v>Město Kopřivnice - MÚ Kopřivnice, 742 21</v>
      </c>
      <c r="G83" s="35"/>
      <c r="H83" s="35"/>
      <c r="I83" s="29" t="s">
        <v>34</v>
      </c>
      <c r="J83" s="31" t="str">
        <f>E21</f>
        <v xml:space="preserve"> 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9" t="s">
        <v>32</v>
      </c>
      <c r="D84" s="35"/>
      <c r="E84" s="35"/>
      <c r="F84" s="27" t="str">
        <f>IF(E18="","",E18)</f>
        <v xml:space="preserve"> </v>
      </c>
      <c r="G84" s="35"/>
      <c r="H84" s="35"/>
      <c r="I84" s="29" t="s">
        <v>36</v>
      </c>
      <c r="J84" s="31" t="str">
        <f>E24</f>
        <v xml:space="preserve"> 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45"/>
      <c r="B86" s="146"/>
      <c r="C86" s="147" t="s">
        <v>105</v>
      </c>
      <c r="D86" s="148" t="s">
        <v>58</v>
      </c>
      <c r="E86" s="148" t="s">
        <v>54</v>
      </c>
      <c r="F86" s="148" t="s">
        <v>55</v>
      </c>
      <c r="G86" s="148" t="s">
        <v>106</v>
      </c>
      <c r="H86" s="148" t="s">
        <v>107</v>
      </c>
      <c r="I86" s="148" t="s">
        <v>108</v>
      </c>
      <c r="J86" s="148" t="s">
        <v>94</v>
      </c>
      <c r="K86" s="149" t="s">
        <v>109</v>
      </c>
      <c r="L86" s="150"/>
      <c r="M86" s="67" t="s">
        <v>19</v>
      </c>
      <c r="N86" s="68" t="s">
        <v>43</v>
      </c>
      <c r="O86" s="68" t="s">
        <v>110</v>
      </c>
      <c r="P86" s="68" t="s">
        <v>111</v>
      </c>
      <c r="Q86" s="68" t="s">
        <v>112</v>
      </c>
      <c r="R86" s="68" t="s">
        <v>113</v>
      </c>
      <c r="S86" s="68" t="s">
        <v>114</v>
      </c>
      <c r="T86" s="69" t="s">
        <v>115</v>
      </c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</row>
    <row r="87" spans="1:65" s="2" customFormat="1" ht="22.95" customHeight="1">
      <c r="A87" s="33"/>
      <c r="B87" s="34"/>
      <c r="C87" s="74" t="s">
        <v>116</v>
      </c>
      <c r="D87" s="35"/>
      <c r="E87" s="35"/>
      <c r="F87" s="35"/>
      <c r="G87" s="35"/>
      <c r="H87" s="35"/>
      <c r="I87" s="35"/>
      <c r="J87" s="151">
        <f>BK87</f>
        <v>0</v>
      </c>
      <c r="K87" s="35"/>
      <c r="L87" s="38"/>
      <c r="M87" s="70"/>
      <c r="N87" s="152"/>
      <c r="O87" s="71"/>
      <c r="P87" s="153">
        <f>P88+P99</f>
        <v>465.75403699999993</v>
      </c>
      <c r="Q87" s="71"/>
      <c r="R87" s="153">
        <f>R88+R99</f>
        <v>1.3275087760000002</v>
      </c>
      <c r="S87" s="71"/>
      <c r="T87" s="154">
        <f>T88+T99</f>
        <v>1.1609599999999998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72</v>
      </c>
      <c r="AU87" s="18" t="s">
        <v>95</v>
      </c>
      <c r="BK87" s="155">
        <f>BK88+BK99</f>
        <v>0</v>
      </c>
    </row>
    <row r="88" spans="1:65" s="12" customFormat="1" ht="25.95" customHeight="1">
      <c r="B88" s="156"/>
      <c r="C88" s="157"/>
      <c r="D88" s="158" t="s">
        <v>72</v>
      </c>
      <c r="E88" s="159" t="s">
        <v>117</v>
      </c>
      <c r="F88" s="159" t="s">
        <v>118</v>
      </c>
      <c r="G88" s="157"/>
      <c r="H88" s="157"/>
      <c r="I88" s="157"/>
      <c r="J88" s="160">
        <f>BK88</f>
        <v>0</v>
      </c>
      <c r="K88" s="157"/>
      <c r="L88" s="161"/>
      <c r="M88" s="162"/>
      <c r="N88" s="163"/>
      <c r="O88" s="163"/>
      <c r="P88" s="164">
        <f>P89</f>
        <v>13.675419000000002</v>
      </c>
      <c r="Q88" s="163"/>
      <c r="R88" s="164">
        <f>R89</f>
        <v>0</v>
      </c>
      <c r="S88" s="163"/>
      <c r="T88" s="165">
        <f>T89</f>
        <v>0</v>
      </c>
      <c r="AR88" s="166" t="s">
        <v>81</v>
      </c>
      <c r="AT88" s="167" t="s">
        <v>72</v>
      </c>
      <c r="AU88" s="167" t="s">
        <v>73</v>
      </c>
      <c r="AY88" s="166" t="s">
        <v>119</v>
      </c>
      <c r="BK88" s="168">
        <f>BK89</f>
        <v>0</v>
      </c>
    </row>
    <row r="89" spans="1:65" s="12" customFormat="1" ht="22.95" customHeight="1">
      <c r="B89" s="156"/>
      <c r="C89" s="157"/>
      <c r="D89" s="158" t="s">
        <v>72</v>
      </c>
      <c r="E89" s="169" t="s">
        <v>120</v>
      </c>
      <c r="F89" s="169" t="s">
        <v>121</v>
      </c>
      <c r="G89" s="157"/>
      <c r="H89" s="157"/>
      <c r="I89" s="157"/>
      <c r="J89" s="170">
        <f>BK89</f>
        <v>0</v>
      </c>
      <c r="K89" s="157"/>
      <c r="L89" s="161"/>
      <c r="M89" s="162"/>
      <c r="N89" s="163"/>
      <c r="O89" s="163"/>
      <c r="P89" s="164">
        <f>SUM(P90:P98)</f>
        <v>13.675419000000002</v>
      </c>
      <c r="Q89" s="163"/>
      <c r="R89" s="164">
        <f>SUM(R90:R98)</f>
        <v>0</v>
      </c>
      <c r="S89" s="163"/>
      <c r="T89" s="165">
        <f>SUM(T90:T98)</f>
        <v>0</v>
      </c>
      <c r="AR89" s="166" t="s">
        <v>81</v>
      </c>
      <c r="AT89" s="167" t="s">
        <v>72</v>
      </c>
      <c r="AU89" s="167" t="s">
        <v>81</v>
      </c>
      <c r="AY89" s="166" t="s">
        <v>119</v>
      </c>
      <c r="BK89" s="168">
        <f>SUM(BK90:BK98)</f>
        <v>0</v>
      </c>
    </row>
    <row r="90" spans="1:65" s="2" customFormat="1" ht="24" customHeight="1">
      <c r="A90" s="33"/>
      <c r="B90" s="34"/>
      <c r="C90" s="171" t="s">
        <v>81</v>
      </c>
      <c r="D90" s="171" t="s">
        <v>122</v>
      </c>
      <c r="E90" s="172" t="s">
        <v>123</v>
      </c>
      <c r="F90" s="173" t="s">
        <v>124</v>
      </c>
      <c r="G90" s="174" t="s">
        <v>125</v>
      </c>
      <c r="H90" s="175">
        <v>1.161</v>
      </c>
      <c r="I90" s="176"/>
      <c r="J90" s="176">
        <f>ROUND(I90*H90,2)</f>
        <v>0</v>
      </c>
      <c r="K90" s="173" t="s">
        <v>126</v>
      </c>
      <c r="L90" s="38"/>
      <c r="M90" s="177" t="s">
        <v>19</v>
      </c>
      <c r="N90" s="178" t="s">
        <v>44</v>
      </c>
      <c r="O90" s="179">
        <v>10.3</v>
      </c>
      <c r="P90" s="179">
        <f>O90*H90</f>
        <v>11.958300000000001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1" t="s">
        <v>127</v>
      </c>
      <c r="AT90" s="181" t="s">
        <v>122</v>
      </c>
      <c r="AU90" s="181" t="s">
        <v>83</v>
      </c>
      <c r="AY90" s="18" t="s">
        <v>119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8" t="s">
        <v>81</v>
      </c>
      <c r="BK90" s="182">
        <f>ROUND(I90*H90,2)</f>
        <v>0</v>
      </c>
      <c r="BL90" s="18" t="s">
        <v>127</v>
      </c>
      <c r="BM90" s="181" t="s">
        <v>522</v>
      </c>
    </row>
    <row r="91" spans="1:65" s="2" customFormat="1" ht="24" customHeight="1">
      <c r="A91" s="33"/>
      <c r="B91" s="34"/>
      <c r="C91" s="171" t="s">
        <v>83</v>
      </c>
      <c r="D91" s="171" t="s">
        <v>122</v>
      </c>
      <c r="E91" s="172" t="s">
        <v>129</v>
      </c>
      <c r="F91" s="173" t="s">
        <v>130</v>
      </c>
      <c r="G91" s="174" t="s">
        <v>125</v>
      </c>
      <c r="H91" s="175">
        <v>5.8049999999999997</v>
      </c>
      <c r="I91" s="176"/>
      <c r="J91" s="176">
        <f>ROUND(I91*H91,2)</f>
        <v>0</v>
      </c>
      <c r="K91" s="173" t="s">
        <v>126</v>
      </c>
      <c r="L91" s="38"/>
      <c r="M91" s="177" t="s">
        <v>19</v>
      </c>
      <c r="N91" s="178" t="s">
        <v>44</v>
      </c>
      <c r="O91" s="179">
        <v>0.26</v>
      </c>
      <c r="P91" s="179">
        <f>O91*H91</f>
        <v>1.5093000000000001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1" t="s">
        <v>127</v>
      </c>
      <c r="AT91" s="181" t="s">
        <v>122</v>
      </c>
      <c r="AU91" s="181" t="s">
        <v>83</v>
      </c>
      <c r="AY91" s="18" t="s">
        <v>119</v>
      </c>
      <c r="BE91" s="182">
        <f>IF(N91="základní",J91,0)</f>
        <v>0</v>
      </c>
      <c r="BF91" s="182">
        <f>IF(N91="snížená",J91,0)</f>
        <v>0</v>
      </c>
      <c r="BG91" s="182">
        <f>IF(N91="zákl. přenesená",J91,0)</f>
        <v>0</v>
      </c>
      <c r="BH91" s="182">
        <f>IF(N91="sníž. přenesená",J91,0)</f>
        <v>0</v>
      </c>
      <c r="BI91" s="182">
        <f>IF(N91="nulová",J91,0)</f>
        <v>0</v>
      </c>
      <c r="BJ91" s="18" t="s">
        <v>81</v>
      </c>
      <c r="BK91" s="182">
        <f>ROUND(I91*H91,2)</f>
        <v>0</v>
      </c>
      <c r="BL91" s="18" t="s">
        <v>127</v>
      </c>
      <c r="BM91" s="181" t="s">
        <v>523</v>
      </c>
    </row>
    <row r="92" spans="1:65" s="13" customFormat="1">
      <c r="B92" s="183"/>
      <c r="C92" s="184"/>
      <c r="D92" s="185" t="s">
        <v>132</v>
      </c>
      <c r="E92" s="184"/>
      <c r="F92" s="186" t="s">
        <v>524</v>
      </c>
      <c r="G92" s="184"/>
      <c r="H92" s="187">
        <v>5.8049999999999997</v>
      </c>
      <c r="I92" s="184"/>
      <c r="J92" s="184"/>
      <c r="K92" s="184"/>
      <c r="L92" s="188"/>
      <c r="M92" s="189"/>
      <c r="N92" s="190"/>
      <c r="O92" s="190"/>
      <c r="P92" s="190"/>
      <c r="Q92" s="190"/>
      <c r="R92" s="190"/>
      <c r="S92" s="190"/>
      <c r="T92" s="191"/>
      <c r="AT92" s="192" t="s">
        <v>132</v>
      </c>
      <c r="AU92" s="192" t="s">
        <v>83</v>
      </c>
      <c r="AV92" s="13" t="s">
        <v>83</v>
      </c>
      <c r="AW92" s="13" t="s">
        <v>4</v>
      </c>
      <c r="AX92" s="13" t="s">
        <v>81</v>
      </c>
      <c r="AY92" s="192" t="s">
        <v>119</v>
      </c>
    </row>
    <row r="93" spans="1:65" s="2" customFormat="1" ht="16.5" customHeight="1">
      <c r="A93" s="33"/>
      <c r="B93" s="34"/>
      <c r="C93" s="171" t="s">
        <v>134</v>
      </c>
      <c r="D93" s="171" t="s">
        <v>122</v>
      </c>
      <c r="E93" s="172" t="s">
        <v>135</v>
      </c>
      <c r="F93" s="173" t="s">
        <v>136</v>
      </c>
      <c r="G93" s="174" t="s">
        <v>125</v>
      </c>
      <c r="H93" s="175">
        <v>1.161</v>
      </c>
      <c r="I93" s="176"/>
      <c r="J93" s="176">
        <f>ROUND(I93*H93,2)</f>
        <v>0</v>
      </c>
      <c r="K93" s="173" t="s">
        <v>126</v>
      </c>
      <c r="L93" s="38"/>
      <c r="M93" s="177" t="s">
        <v>19</v>
      </c>
      <c r="N93" s="178" t="s">
        <v>44</v>
      </c>
      <c r="O93" s="179">
        <v>0.125</v>
      </c>
      <c r="P93" s="179">
        <f>O93*H93</f>
        <v>0.145125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1" t="s">
        <v>127</v>
      </c>
      <c r="AT93" s="181" t="s">
        <v>122</v>
      </c>
      <c r="AU93" s="181" t="s">
        <v>83</v>
      </c>
      <c r="AY93" s="18" t="s">
        <v>119</v>
      </c>
      <c r="BE93" s="182">
        <f>IF(N93="základní",J93,0)</f>
        <v>0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18" t="s">
        <v>81</v>
      </c>
      <c r="BK93" s="182">
        <f>ROUND(I93*H93,2)</f>
        <v>0</v>
      </c>
      <c r="BL93" s="18" t="s">
        <v>127</v>
      </c>
      <c r="BM93" s="181" t="s">
        <v>525</v>
      </c>
    </row>
    <row r="94" spans="1:65" s="2" customFormat="1" ht="24" customHeight="1">
      <c r="A94" s="33"/>
      <c r="B94" s="34"/>
      <c r="C94" s="171" t="s">
        <v>127</v>
      </c>
      <c r="D94" s="171" t="s">
        <v>122</v>
      </c>
      <c r="E94" s="172" t="s">
        <v>138</v>
      </c>
      <c r="F94" s="173" t="s">
        <v>139</v>
      </c>
      <c r="G94" s="174" t="s">
        <v>125</v>
      </c>
      <c r="H94" s="175">
        <v>10.449</v>
      </c>
      <c r="I94" s="176"/>
      <c r="J94" s="176">
        <f>ROUND(I94*H94,2)</f>
        <v>0</v>
      </c>
      <c r="K94" s="173" t="s">
        <v>126</v>
      </c>
      <c r="L94" s="38"/>
      <c r="M94" s="177" t="s">
        <v>19</v>
      </c>
      <c r="N94" s="178" t="s">
        <v>44</v>
      </c>
      <c r="O94" s="179">
        <v>6.0000000000000001E-3</v>
      </c>
      <c r="P94" s="179">
        <f>O94*H94</f>
        <v>6.2694E-2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1" t="s">
        <v>127</v>
      </c>
      <c r="AT94" s="181" t="s">
        <v>122</v>
      </c>
      <c r="AU94" s="181" t="s">
        <v>83</v>
      </c>
      <c r="AY94" s="18" t="s">
        <v>119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8" t="s">
        <v>81</v>
      </c>
      <c r="BK94" s="182">
        <f>ROUND(I94*H94,2)</f>
        <v>0</v>
      </c>
      <c r="BL94" s="18" t="s">
        <v>127</v>
      </c>
      <c r="BM94" s="181" t="s">
        <v>526</v>
      </c>
    </row>
    <row r="95" spans="1:65" s="13" customFormat="1">
      <c r="B95" s="183"/>
      <c r="C95" s="184"/>
      <c r="D95" s="185" t="s">
        <v>132</v>
      </c>
      <c r="E95" s="184"/>
      <c r="F95" s="186" t="s">
        <v>527</v>
      </c>
      <c r="G95" s="184"/>
      <c r="H95" s="187">
        <v>10.449</v>
      </c>
      <c r="I95" s="184"/>
      <c r="J95" s="184"/>
      <c r="K95" s="184"/>
      <c r="L95" s="188"/>
      <c r="M95" s="189"/>
      <c r="N95" s="190"/>
      <c r="O95" s="190"/>
      <c r="P95" s="190"/>
      <c r="Q95" s="190"/>
      <c r="R95" s="190"/>
      <c r="S95" s="190"/>
      <c r="T95" s="191"/>
      <c r="AT95" s="192" t="s">
        <v>132</v>
      </c>
      <c r="AU95" s="192" t="s">
        <v>83</v>
      </c>
      <c r="AV95" s="13" t="s">
        <v>83</v>
      </c>
      <c r="AW95" s="13" t="s">
        <v>4</v>
      </c>
      <c r="AX95" s="13" t="s">
        <v>81</v>
      </c>
      <c r="AY95" s="192" t="s">
        <v>119</v>
      </c>
    </row>
    <row r="96" spans="1:65" s="2" customFormat="1" ht="24" customHeight="1">
      <c r="A96" s="33"/>
      <c r="B96" s="34"/>
      <c r="C96" s="171" t="s">
        <v>142</v>
      </c>
      <c r="D96" s="171" t="s">
        <v>122</v>
      </c>
      <c r="E96" s="172" t="s">
        <v>143</v>
      </c>
      <c r="F96" s="173" t="s">
        <v>144</v>
      </c>
      <c r="G96" s="174" t="s">
        <v>125</v>
      </c>
      <c r="H96" s="175">
        <v>1.161</v>
      </c>
      <c r="I96" s="176"/>
      <c r="J96" s="176">
        <f>ROUND(I96*H96,2)</f>
        <v>0</v>
      </c>
      <c r="K96" s="173" t="s">
        <v>126</v>
      </c>
      <c r="L96" s="38"/>
      <c r="M96" s="177" t="s">
        <v>19</v>
      </c>
      <c r="N96" s="178" t="s">
        <v>44</v>
      </c>
      <c r="O96" s="179">
        <v>0</v>
      </c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1" t="s">
        <v>127</v>
      </c>
      <c r="AT96" s="181" t="s">
        <v>122</v>
      </c>
      <c r="AU96" s="181" t="s">
        <v>83</v>
      </c>
      <c r="AY96" s="18" t="s">
        <v>119</v>
      </c>
      <c r="BE96" s="182">
        <f>IF(N96="základní",J96,0)</f>
        <v>0</v>
      </c>
      <c r="BF96" s="182">
        <f>IF(N96="snížená",J96,0)</f>
        <v>0</v>
      </c>
      <c r="BG96" s="182">
        <f>IF(N96="zákl. přenesená",J96,0)</f>
        <v>0</v>
      </c>
      <c r="BH96" s="182">
        <f>IF(N96="sníž. přenesená",J96,0)</f>
        <v>0</v>
      </c>
      <c r="BI96" s="182">
        <f>IF(N96="nulová",J96,0)</f>
        <v>0</v>
      </c>
      <c r="BJ96" s="18" t="s">
        <v>81</v>
      </c>
      <c r="BK96" s="182">
        <f>ROUND(I96*H96,2)</f>
        <v>0</v>
      </c>
      <c r="BL96" s="18" t="s">
        <v>127</v>
      </c>
      <c r="BM96" s="181" t="s">
        <v>528</v>
      </c>
    </row>
    <row r="97" spans="1:65" s="2" customFormat="1" ht="16.5" customHeight="1">
      <c r="A97" s="33"/>
      <c r="B97" s="34"/>
      <c r="C97" s="171" t="s">
        <v>146</v>
      </c>
      <c r="D97" s="171" t="s">
        <v>122</v>
      </c>
      <c r="E97" s="172" t="s">
        <v>147</v>
      </c>
      <c r="F97" s="173" t="s">
        <v>148</v>
      </c>
      <c r="G97" s="174" t="s">
        <v>149</v>
      </c>
      <c r="H97" s="175">
        <v>1</v>
      </c>
      <c r="I97" s="176"/>
      <c r="J97" s="176">
        <f>ROUND(I97*H97,2)</f>
        <v>0</v>
      </c>
      <c r="K97" s="173" t="s">
        <v>19</v>
      </c>
      <c r="L97" s="38"/>
      <c r="M97" s="177" t="s">
        <v>19</v>
      </c>
      <c r="N97" s="178" t="s">
        <v>44</v>
      </c>
      <c r="O97" s="179">
        <v>0</v>
      </c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1" t="s">
        <v>127</v>
      </c>
      <c r="AT97" s="181" t="s">
        <v>122</v>
      </c>
      <c r="AU97" s="181" t="s">
        <v>83</v>
      </c>
      <c r="AY97" s="18" t="s">
        <v>119</v>
      </c>
      <c r="BE97" s="182">
        <f>IF(N97="základní",J97,0)</f>
        <v>0</v>
      </c>
      <c r="BF97" s="182">
        <f>IF(N97="snížená",J97,0)</f>
        <v>0</v>
      </c>
      <c r="BG97" s="182">
        <f>IF(N97="zákl. přenesená",J97,0)</f>
        <v>0</v>
      </c>
      <c r="BH97" s="182">
        <f>IF(N97="sníž. přenesená",J97,0)</f>
        <v>0</v>
      </c>
      <c r="BI97" s="182">
        <f>IF(N97="nulová",J97,0)</f>
        <v>0</v>
      </c>
      <c r="BJ97" s="18" t="s">
        <v>81</v>
      </c>
      <c r="BK97" s="182">
        <f>ROUND(I97*H97,2)</f>
        <v>0</v>
      </c>
      <c r="BL97" s="18" t="s">
        <v>127</v>
      </c>
      <c r="BM97" s="181" t="s">
        <v>529</v>
      </c>
    </row>
    <row r="98" spans="1:65" s="13" customFormat="1" ht="20.399999999999999">
      <c r="B98" s="183"/>
      <c r="C98" s="184"/>
      <c r="D98" s="185" t="s">
        <v>132</v>
      </c>
      <c r="E98" s="193" t="s">
        <v>19</v>
      </c>
      <c r="F98" s="186" t="s">
        <v>151</v>
      </c>
      <c r="G98" s="184"/>
      <c r="H98" s="187">
        <v>1</v>
      </c>
      <c r="I98" s="184"/>
      <c r="J98" s="184"/>
      <c r="K98" s="184"/>
      <c r="L98" s="188"/>
      <c r="M98" s="189"/>
      <c r="N98" s="190"/>
      <c r="O98" s="190"/>
      <c r="P98" s="190"/>
      <c r="Q98" s="190"/>
      <c r="R98" s="190"/>
      <c r="S98" s="190"/>
      <c r="T98" s="191"/>
      <c r="AT98" s="192" t="s">
        <v>132</v>
      </c>
      <c r="AU98" s="192" t="s">
        <v>83</v>
      </c>
      <c r="AV98" s="13" t="s">
        <v>83</v>
      </c>
      <c r="AW98" s="13" t="s">
        <v>35</v>
      </c>
      <c r="AX98" s="13" t="s">
        <v>81</v>
      </c>
      <c r="AY98" s="192" t="s">
        <v>119</v>
      </c>
    </row>
    <row r="99" spans="1:65" s="12" customFormat="1" ht="25.95" customHeight="1">
      <c r="B99" s="156"/>
      <c r="C99" s="157"/>
      <c r="D99" s="158" t="s">
        <v>72</v>
      </c>
      <c r="E99" s="159" t="s">
        <v>152</v>
      </c>
      <c r="F99" s="159" t="s">
        <v>153</v>
      </c>
      <c r="G99" s="157"/>
      <c r="H99" s="157"/>
      <c r="I99" s="157"/>
      <c r="J99" s="160">
        <f>BK99</f>
        <v>0</v>
      </c>
      <c r="K99" s="157"/>
      <c r="L99" s="161"/>
      <c r="M99" s="162"/>
      <c r="N99" s="163"/>
      <c r="O99" s="163"/>
      <c r="P99" s="164">
        <f>P100+P132+P197+P288+P353</f>
        <v>452.07861799999995</v>
      </c>
      <c r="Q99" s="163"/>
      <c r="R99" s="164">
        <f>R100+R132+R197+R288+R353</f>
        <v>1.3275087760000002</v>
      </c>
      <c r="S99" s="163"/>
      <c r="T99" s="165">
        <f>T100+T132+T197+T288+T353</f>
        <v>1.1609599999999998</v>
      </c>
      <c r="AR99" s="166" t="s">
        <v>83</v>
      </c>
      <c r="AT99" s="167" t="s">
        <v>72</v>
      </c>
      <c r="AU99" s="167" t="s">
        <v>73</v>
      </c>
      <c r="AY99" s="166" t="s">
        <v>119</v>
      </c>
      <c r="BK99" s="168">
        <f>BK100+BK132+BK197+BK288+BK353</f>
        <v>0</v>
      </c>
    </row>
    <row r="100" spans="1:65" s="12" customFormat="1" ht="22.95" customHeight="1">
      <c r="B100" s="156"/>
      <c r="C100" s="157"/>
      <c r="D100" s="158" t="s">
        <v>72</v>
      </c>
      <c r="E100" s="169" t="s">
        <v>154</v>
      </c>
      <c r="F100" s="169" t="s">
        <v>155</v>
      </c>
      <c r="G100" s="157"/>
      <c r="H100" s="157"/>
      <c r="I100" s="157"/>
      <c r="J100" s="170">
        <f>BK100</f>
        <v>0</v>
      </c>
      <c r="K100" s="157"/>
      <c r="L100" s="161"/>
      <c r="M100" s="162"/>
      <c r="N100" s="163"/>
      <c r="O100" s="163"/>
      <c r="P100" s="164">
        <f>SUM(P101:P131)</f>
        <v>4.3864380000000001</v>
      </c>
      <c r="Q100" s="163"/>
      <c r="R100" s="164">
        <f>SUM(R101:R131)</f>
        <v>5.9937019999999994E-2</v>
      </c>
      <c r="S100" s="163"/>
      <c r="T100" s="165">
        <f>SUM(T101:T131)</f>
        <v>0</v>
      </c>
      <c r="AR100" s="166" t="s">
        <v>83</v>
      </c>
      <c r="AT100" s="167" t="s">
        <v>72</v>
      </c>
      <c r="AU100" s="167" t="s">
        <v>81</v>
      </c>
      <c r="AY100" s="166" t="s">
        <v>119</v>
      </c>
      <c r="BK100" s="168">
        <f>SUM(BK101:BK131)</f>
        <v>0</v>
      </c>
    </row>
    <row r="101" spans="1:65" s="2" customFormat="1" ht="16.5" customHeight="1">
      <c r="A101" s="33"/>
      <c r="B101" s="34"/>
      <c r="C101" s="171" t="s">
        <v>156</v>
      </c>
      <c r="D101" s="171" t="s">
        <v>122</v>
      </c>
      <c r="E101" s="172" t="s">
        <v>157</v>
      </c>
      <c r="F101" s="173" t="s">
        <v>158</v>
      </c>
      <c r="G101" s="174" t="s">
        <v>159</v>
      </c>
      <c r="H101" s="175">
        <v>6.202</v>
      </c>
      <c r="I101" s="176"/>
      <c r="J101" s="176">
        <f>ROUND(I101*H101,2)</f>
        <v>0</v>
      </c>
      <c r="K101" s="173" t="s">
        <v>19</v>
      </c>
      <c r="L101" s="38"/>
      <c r="M101" s="177" t="s">
        <v>19</v>
      </c>
      <c r="N101" s="178" t="s">
        <v>44</v>
      </c>
      <c r="O101" s="179">
        <v>0.33900000000000002</v>
      </c>
      <c r="P101" s="179">
        <f>O101*H101</f>
        <v>2.1024780000000001</v>
      </c>
      <c r="Q101" s="179">
        <v>1.5100000000000001E-3</v>
      </c>
      <c r="R101" s="179">
        <f>Q101*H101</f>
        <v>9.3650199999999999E-3</v>
      </c>
      <c r="S101" s="179">
        <v>0</v>
      </c>
      <c r="T101" s="180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1" t="s">
        <v>160</v>
      </c>
      <c r="AT101" s="181" t="s">
        <v>122</v>
      </c>
      <c r="AU101" s="181" t="s">
        <v>83</v>
      </c>
      <c r="AY101" s="18" t="s">
        <v>119</v>
      </c>
      <c r="BE101" s="182">
        <f>IF(N101="základní",J101,0)</f>
        <v>0</v>
      </c>
      <c r="BF101" s="182">
        <f>IF(N101="snížená",J101,0)</f>
        <v>0</v>
      </c>
      <c r="BG101" s="182">
        <f>IF(N101="zákl. přenesená",J101,0)</f>
        <v>0</v>
      </c>
      <c r="BH101" s="182">
        <f>IF(N101="sníž. přenesená",J101,0)</f>
        <v>0</v>
      </c>
      <c r="BI101" s="182">
        <f>IF(N101="nulová",J101,0)</f>
        <v>0</v>
      </c>
      <c r="BJ101" s="18" t="s">
        <v>81</v>
      </c>
      <c r="BK101" s="182">
        <f>ROUND(I101*H101,2)</f>
        <v>0</v>
      </c>
      <c r="BL101" s="18" t="s">
        <v>160</v>
      </c>
      <c r="BM101" s="181" t="s">
        <v>530</v>
      </c>
    </row>
    <row r="102" spans="1:65" s="14" customFormat="1">
      <c r="B102" s="194"/>
      <c r="C102" s="195"/>
      <c r="D102" s="185" t="s">
        <v>132</v>
      </c>
      <c r="E102" s="196" t="s">
        <v>19</v>
      </c>
      <c r="F102" s="197" t="s">
        <v>162</v>
      </c>
      <c r="G102" s="195"/>
      <c r="H102" s="196" t="s">
        <v>19</v>
      </c>
      <c r="I102" s="195"/>
      <c r="J102" s="195"/>
      <c r="K102" s="195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132</v>
      </c>
      <c r="AU102" s="202" t="s">
        <v>83</v>
      </c>
      <c r="AV102" s="14" t="s">
        <v>81</v>
      </c>
      <c r="AW102" s="14" t="s">
        <v>35</v>
      </c>
      <c r="AX102" s="14" t="s">
        <v>73</v>
      </c>
      <c r="AY102" s="202" t="s">
        <v>119</v>
      </c>
    </row>
    <row r="103" spans="1:65" s="14" customFormat="1">
      <c r="B103" s="194"/>
      <c r="C103" s="195"/>
      <c r="D103" s="185" t="s">
        <v>132</v>
      </c>
      <c r="E103" s="196" t="s">
        <v>19</v>
      </c>
      <c r="F103" s="197" t="s">
        <v>163</v>
      </c>
      <c r="G103" s="195"/>
      <c r="H103" s="196" t="s">
        <v>19</v>
      </c>
      <c r="I103" s="195"/>
      <c r="J103" s="195"/>
      <c r="K103" s="195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132</v>
      </c>
      <c r="AU103" s="202" t="s">
        <v>83</v>
      </c>
      <c r="AV103" s="14" t="s">
        <v>81</v>
      </c>
      <c r="AW103" s="14" t="s">
        <v>35</v>
      </c>
      <c r="AX103" s="14" t="s">
        <v>73</v>
      </c>
      <c r="AY103" s="202" t="s">
        <v>119</v>
      </c>
    </row>
    <row r="104" spans="1:65" s="13" customFormat="1">
      <c r="B104" s="183"/>
      <c r="C104" s="184"/>
      <c r="D104" s="185" t="s">
        <v>132</v>
      </c>
      <c r="E104" s="193" t="s">
        <v>19</v>
      </c>
      <c r="F104" s="186" t="s">
        <v>531</v>
      </c>
      <c r="G104" s="184"/>
      <c r="H104" s="187">
        <v>3.4540000000000002</v>
      </c>
      <c r="I104" s="184"/>
      <c r="J104" s="184"/>
      <c r="K104" s="184"/>
      <c r="L104" s="188"/>
      <c r="M104" s="189"/>
      <c r="N104" s="190"/>
      <c r="O104" s="190"/>
      <c r="P104" s="190"/>
      <c r="Q104" s="190"/>
      <c r="R104" s="190"/>
      <c r="S104" s="190"/>
      <c r="T104" s="191"/>
      <c r="AT104" s="192" t="s">
        <v>132</v>
      </c>
      <c r="AU104" s="192" t="s">
        <v>83</v>
      </c>
      <c r="AV104" s="13" t="s">
        <v>83</v>
      </c>
      <c r="AW104" s="13" t="s">
        <v>35</v>
      </c>
      <c r="AX104" s="13" t="s">
        <v>73</v>
      </c>
      <c r="AY104" s="192" t="s">
        <v>119</v>
      </c>
    </row>
    <row r="105" spans="1:65" s="13" customFormat="1">
      <c r="B105" s="183"/>
      <c r="C105" s="184"/>
      <c r="D105" s="185" t="s">
        <v>132</v>
      </c>
      <c r="E105" s="193" t="s">
        <v>19</v>
      </c>
      <c r="F105" s="186" t="s">
        <v>532</v>
      </c>
      <c r="G105" s="184"/>
      <c r="H105" s="187">
        <v>2.7480000000000002</v>
      </c>
      <c r="I105" s="184"/>
      <c r="J105" s="184"/>
      <c r="K105" s="184"/>
      <c r="L105" s="188"/>
      <c r="M105" s="189"/>
      <c r="N105" s="190"/>
      <c r="O105" s="190"/>
      <c r="P105" s="190"/>
      <c r="Q105" s="190"/>
      <c r="R105" s="190"/>
      <c r="S105" s="190"/>
      <c r="T105" s="191"/>
      <c r="AT105" s="192" t="s">
        <v>132</v>
      </c>
      <c r="AU105" s="192" t="s">
        <v>83</v>
      </c>
      <c r="AV105" s="13" t="s">
        <v>83</v>
      </c>
      <c r="AW105" s="13" t="s">
        <v>35</v>
      </c>
      <c r="AX105" s="13" t="s">
        <v>73</v>
      </c>
      <c r="AY105" s="192" t="s">
        <v>119</v>
      </c>
    </row>
    <row r="106" spans="1:65" s="15" customFormat="1">
      <c r="B106" s="203"/>
      <c r="C106" s="204"/>
      <c r="D106" s="185" t="s">
        <v>132</v>
      </c>
      <c r="E106" s="205" t="s">
        <v>19</v>
      </c>
      <c r="F106" s="206" t="s">
        <v>166</v>
      </c>
      <c r="G106" s="204"/>
      <c r="H106" s="207">
        <v>6.202</v>
      </c>
      <c r="I106" s="204"/>
      <c r="J106" s="204"/>
      <c r="K106" s="204"/>
      <c r="L106" s="208"/>
      <c r="M106" s="209"/>
      <c r="N106" s="210"/>
      <c r="O106" s="210"/>
      <c r="P106" s="210"/>
      <c r="Q106" s="210"/>
      <c r="R106" s="210"/>
      <c r="S106" s="210"/>
      <c r="T106" s="211"/>
      <c r="AT106" s="212" t="s">
        <v>132</v>
      </c>
      <c r="AU106" s="212" t="s">
        <v>83</v>
      </c>
      <c r="AV106" s="15" t="s">
        <v>127</v>
      </c>
      <c r="AW106" s="15" t="s">
        <v>35</v>
      </c>
      <c r="AX106" s="15" t="s">
        <v>81</v>
      </c>
      <c r="AY106" s="212" t="s">
        <v>119</v>
      </c>
    </row>
    <row r="107" spans="1:65" s="2" customFormat="1" ht="16.5" customHeight="1">
      <c r="A107" s="33"/>
      <c r="B107" s="34"/>
      <c r="C107" s="213" t="s">
        <v>167</v>
      </c>
      <c r="D107" s="213" t="s">
        <v>168</v>
      </c>
      <c r="E107" s="214" t="s">
        <v>169</v>
      </c>
      <c r="F107" s="215" t="s">
        <v>170</v>
      </c>
      <c r="G107" s="216" t="s">
        <v>159</v>
      </c>
      <c r="H107" s="217">
        <v>7.1319999999999997</v>
      </c>
      <c r="I107" s="218"/>
      <c r="J107" s="218">
        <f>ROUND(I107*H107,2)</f>
        <v>0</v>
      </c>
      <c r="K107" s="215" t="s">
        <v>19</v>
      </c>
      <c r="L107" s="219"/>
      <c r="M107" s="220" t="s">
        <v>19</v>
      </c>
      <c r="N107" s="221" t="s">
        <v>44</v>
      </c>
      <c r="O107" s="179">
        <v>0</v>
      </c>
      <c r="P107" s="179">
        <f>O107*H107</f>
        <v>0</v>
      </c>
      <c r="Q107" s="179">
        <v>6.0000000000000001E-3</v>
      </c>
      <c r="R107" s="179">
        <f>Q107*H107</f>
        <v>4.2791999999999997E-2</v>
      </c>
      <c r="S107" s="179">
        <v>0</v>
      </c>
      <c r="T107" s="180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1" t="s">
        <v>171</v>
      </c>
      <c r="AT107" s="181" t="s">
        <v>168</v>
      </c>
      <c r="AU107" s="181" t="s">
        <v>83</v>
      </c>
      <c r="AY107" s="18" t="s">
        <v>119</v>
      </c>
      <c r="BE107" s="182">
        <f>IF(N107="základní",J107,0)</f>
        <v>0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18" t="s">
        <v>81</v>
      </c>
      <c r="BK107" s="182">
        <f>ROUND(I107*H107,2)</f>
        <v>0</v>
      </c>
      <c r="BL107" s="18" t="s">
        <v>160</v>
      </c>
      <c r="BM107" s="181" t="s">
        <v>533</v>
      </c>
    </row>
    <row r="108" spans="1:65" s="14" customFormat="1">
      <c r="B108" s="194"/>
      <c r="C108" s="195"/>
      <c r="D108" s="185" t="s">
        <v>132</v>
      </c>
      <c r="E108" s="196" t="s">
        <v>19</v>
      </c>
      <c r="F108" s="197" t="s">
        <v>162</v>
      </c>
      <c r="G108" s="195"/>
      <c r="H108" s="196" t="s">
        <v>19</v>
      </c>
      <c r="I108" s="195"/>
      <c r="J108" s="195"/>
      <c r="K108" s="195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132</v>
      </c>
      <c r="AU108" s="202" t="s">
        <v>83</v>
      </c>
      <c r="AV108" s="14" t="s">
        <v>81</v>
      </c>
      <c r="AW108" s="14" t="s">
        <v>35</v>
      </c>
      <c r="AX108" s="14" t="s">
        <v>73</v>
      </c>
      <c r="AY108" s="202" t="s">
        <v>119</v>
      </c>
    </row>
    <row r="109" spans="1:65" s="14" customFormat="1">
      <c r="B109" s="194"/>
      <c r="C109" s="195"/>
      <c r="D109" s="185" t="s">
        <v>132</v>
      </c>
      <c r="E109" s="196" t="s">
        <v>19</v>
      </c>
      <c r="F109" s="197" t="s">
        <v>163</v>
      </c>
      <c r="G109" s="195"/>
      <c r="H109" s="196" t="s">
        <v>19</v>
      </c>
      <c r="I109" s="195"/>
      <c r="J109" s="195"/>
      <c r="K109" s="195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132</v>
      </c>
      <c r="AU109" s="202" t="s">
        <v>83</v>
      </c>
      <c r="AV109" s="14" t="s">
        <v>81</v>
      </c>
      <c r="AW109" s="14" t="s">
        <v>35</v>
      </c>
      <c r="AX109" s="14" t="s">
        <v>73</v>
      </c>
      <c r="AY109" s="202" t="s">
        <v>119</v>
      </c>
    </row>
    <row r="110" spans="1:65" s="13" customFormat="1">
      <c r="B110" s="183"/>
      <c r="C110" s="184"/>
      <c r="D110" s="185" t="s">
        <v>132</v>
      </c>
      <c r="E110" s="193" t="s">
        <v>19</v>
      </c>
      <c r="F110" s="186" t="s">
        <v>531</v>
      </c>
      <c r="G110" s="184"/>
      <c r="H110" s="187">
        <v>3.4540000000000002</v>
      </c>
      <c r="I110" s="184"/>
      <c r="J110" s="184"/>
      <c r="K110" s="184"/>
      <c r="L110" s="188"/>
      <c r="M110" s="189"/>
      <c r="N110" s="190"/>
      <c r="O110" s="190"/>
      <c r="P110" s="190"/>
      <c r="Q110" s="190"/>
      <c r="R110" s="190"/>
      <c r="S110" s="190"/>
      <c r="T110" s="191"/>
      <c r="AT110" s="192" t="s">
        <v>132</v>
      </c>
      <c r="AU110" s="192" t="s">
        <v>83</v>
      </c>
      <c r="AV110" s="13" t="s">
        <v>83</v>
      </c>
      <c r="AW110" s="13" t="s">
        <v>35</v>
      </c>
      <c r="AX110" s="13" t="s">
        <v>73</v>
      </c>
      <c r="AY110" s="192" t="s">
        <v>119</v>
      </c>
    </row>
    <row r="111" spans="1:65" s="13" customFormat="1">
      <c r="B111" s="183"/>
      <c r="C111" s="184"/>
      <c r="D111" s="185" t="s">
        <v>132</v>
      </c>
      <c r="E111" s="193" t="s">
        <v>19</v>
      </c>
      <c r="F111" s="186" t="s">
        <v>532</v>
      </c>
      <c r="G111" s="184"/>
      <c r="H111" s="187">
        <v>2.7480000000000002</v>
      </c>
      <c r="I111" s="184"/>
      <c r="J111" s="184"/>
      <c r="K111" s="184"/>
      <c r="L111" s="188"/>
      <c r="M111" s="189"/>
      <c r="N111" s="190"/>
      <c r="O111" s="190"/>
      <c r="P111" s="190"/>
      <c r="Q111" s="190"/>
      <c r="R111" s="190"/>
      <c r="S111" s="190"/>
      <c r="T111" s="191"/>
      <c r="AT111" s="192" t="s">
        <v>132</v>
      </c>
      <c r="AU111" s="192" t="s">
        <v>83</v>
      </c>
      <c r="AV111" s="13" t="s">
        <v>83</v>
      </c>
      <c r="AW111" s="13" t="s">
        <v>35</v>
      </c>
      <c r="AX111" s="13" t="s">
        <v>73</v>
      </c>
      <c r="AY111" s="192" t="s">
        <v>119</v>
      </c>
    </row>
    <row r="112" spans="1:65" s="15" customFormat="1">
      <c r="B112" s="203"/>
      <c r="C112" s="204"/>
      <c r="D112" s="185" t="s">
        <v>132</v>
      </c>
      <c r="E112" s="205" t="s">
        <v>19</v>
      </c>
      <c r="F112" s="206" t="s">
        <v>166</v>
      </c>
      <c r="G112" s="204"/>
      <c r="H112" s="207">
        <v>6.202</v>
      </c>
      <c r="I112" s="204"/>
      <c r="J112" s="204"/>
      <c r="K112" s="204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132</v>
      </c>
      <c r="AU112" s="212" t="s">
        <v>83</v>
      </c>
      <c r="AV112" s="15" t="s">
        <v>127</v>
      </c>
      <c r="AW112" s="15" t="s">
        <v>35</v>
      </c>
      <c r="AX112" s="15" t="s">
        <v>81</v>
      </c>
      <c r="AY112" s="212" t="s">
        <v>119</v>
      </c>
    </row>
    <row r="113" spans="1:65" s="13" customFormat="1">
      <c r="B113" s="183"/>
      <c r="C113" s="184"/>
      <c r="D113" s="185" t="s">
        <v>132</v>
      </c>
      <c r="E113" s="184"/>
      <c r="F113" s="186" t="s">
        <v>534</v>
      </c>
      <c r="G113" s="184"/>
      <c r="H113" s="187">
        <v>7.1319999999999997</v>
      </c>
      <c r="I113" s="184"/>
      <c r="J113" s="184"/>
      <c r="K113" s="184"/>
      <c r="L113" s="188"/>
      <c r="M113" s="189"/>
      <c r="N113" s="190"/>
      <c r="O113" s="190"/>
      <c r="P113" s="190"/>
      <c r="Q113" s="190"/>
      <c r="R113" s="190"/>
      <c r="S113" s="190"/>
      <c r="T113" s="191"/>
      <c r="AT113" s="192" t="s">
        <v>132</v>
      </c>
      <c r="AU113" s="192" t="s">
        <v>83</v>
      </c>
      <c r="AV113" s="13" t="s">
        <v>83</v>
      </c>
      <c r="AW113" s="13" t="s">
        <v>4</v>
      </c>
      <c r="AX113" s="13" t="s">
        <v>81</v>
      </c>
      <c r="AY113" s="192" t="s">
        <v>119</v>
      </c>
    </row>
    <row r="114" spans="1:65" s="2" customFormat="1" ht="24" customHeight="1">
      <c r="A114" s="33"/>
      <c r="B114" s="34"/>
      <c r="C114" s="171" t="s">
        <v>174</v>
      </c>
      <c r="D114" s="171" t="s">
        <v>122</v>
      </c>
      <c r="E114" s="172" t="s">
        <v>175</v>
      </c>
      <c r="F114" s="173" t="s">
        <v>176</v>
      </c>
      <c r="G114" s="174" t="s">
        <v>177</v>
      </c>
      <c r="H114" s="175">
        <v>63</v>
      </c>
      <c r="I114" s="176"/>
      <c r="J114" s="176">
        <f>ROUND(I114*H114,2)</f>
        <v>0</v>
      </c>
      <c r="K114" s="173" t="s">
        <v>126</v>
      </c>
      <c r="L114" s="38"/>
      <c r="M114" s="177" t="s">
        <v>19</v>
      </c>
      <c r="N114" s="178" t="s">
        <v>44</v>
      </c>
      <c r="O114" s="179">
        <v>3.3000000000000002E-2</v>
      </c>
      <c r="P114" s="179">
        <f>O114*H114</f>
        <v>2.0790000000000002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1" t="s">
        <v>160</v>
      </c>
      <c r="AT114" s="181" t="s">
        <v>122</v>
      </c>
      <c r="AU114" s="181" t="s">
        <v>83</v>
      </c>
      <c r="AY114" s="18" t="s">
        <v>119</v>
      </c>
      <c r="BE114" s="182">
        <f>IF(N114="základní",J114,0)</f>
        <v>0</v>
      </c>
      <c r="BF114" s="182">
        <f>IF(N114="snížená",J114,0)</f>
        <v>0</v>
      </c>
      <c r="BG114" s="182">
        <f>IF(N114="zákl. přenesená",J114,0)</f>
        <v>0</v>
      </c>
      <c r="BH114" s="182">
        <f>IF(N114="sníž. přenesená",J114,0)</f>
        <v>0</v>
      </c>
      <c r="BI114" s="182">
        <f>IF(N114="nulová",J114,0)</f>
        <v>0</v>
      </c>
      <c r="BJ114" s="18" t="s">
        <v>81</v>
      </c>
      <c r="BK114" s="182">
        <f>ROUND(I114*H114,2)</f>
        <v>0</v>
      </c>
      <c r="BL114" s="18" t="s">
        <v>160</v>
      </c>
      <c r="BM114" s="181" t="s">
        <v>535</v>
      </c>
    </row>
    <row r="115" spans="1:65" s="14" customFormat="1">
      <c r="B115" s="194"/>
      <c r="C115" s="195"/>
      <c r="D115" s="185" t="s">
        <v>132</v>
      </c>
      <c r="E115" s="196" t="s">
        <v>19</v>
      </c>
      <c r="F115" s="197" t="s">
        <v>162</v>
      </c>
      <c r="G115" s="195"/>
      <c r="H115" s="196" t="s">
        <v>19</v>
      </c>
      <c r="I115" s="195"/>
      <c r="J115" s="195"/>
      <c r="K115" s="195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132</v>
      </c>
      <c r="AU115" s="202" t="s">
        <v>83</v>
      </c>
      <c r="AV115" s="14" t="s">
        <v>81</v>
      </c>
      <c r="AW115" s="14" t="s">
        <v>35</v>
      </c>
      <c r="AX115" s="14" t="s">
        <v>73</v>
      </c>
      <c r="AY115" s="202" t="s">
        <v>119</v>
      </c>
    </row>
    <row r="116" spans="1:65" s="14" customFormat="1">
      <c r="B116" s="194"/>
      <c r="C116" s="195"/>
      <c r="D116" s="185" t="s">
        <v>132</v>
      </c>
      <c r="E116" s="196" t="s">
        <v>19</v>
      </c>
      <c r="F116" s="197" t="s">
        <v>179</v>
      </c>
      <c r="G116" s="195"/>
      <c r="H116" s="196" t="s">
        <v>19</v>
      </c>
      <c r="I116" s="195"/>
      <c r="J116" s="195"/>
      <c r="K116" s="195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132</v>
      </c>
      <c r="AU116" s="202" t="s">
        <v>83</v>
      </c>
      <c r="AV116" s="14" t="s">
        <v>81</v>
      </c>
      <c r="AW116" s="14" t="s">
        <v>35</v>
      </c>
      <c r="AX116" s="14" t="s">
        <v>73</v>
      </c>
      <c r="AY116" s="202" t="s">
        <v>119</v>
      </c>
    </row>
    <row r="117" spans="1:65" s="13" customFormat="1">
      <c r="B117" s="183"/>
      <c r="C117" s="184"/>
      <c r="D117" s="185" t="s">
        <v>132</v>
      </c>
      <c r="E117" s="193" t="s">
        <v>19</v>
      </c>
      <c r="F117" s="186" t="s">
        <v>536</v>
      </c>
      <c r="G117" s="184"/>
      <c r="H117" s="187">
        <v>15</v>
      </c>
      <c r="I117" s="184"/>
      <c r="J117" s="184"/>
      <c r="K117" s="184"/>
      <c r="L117" s="188"/>
      <c r="M117" s="189"/>
      <c r="N117" s="190"/>
      <c r="O117" s="190"/>
      <c r="P117" s="190"/>
      <c r="Q117" s="190"/>
      <c r="R117" s="190"/>
      <c r="S117" s="190"/>
      <c r="T117" s="191"/>
      <c r="AT117" s="192" t="s">
        <v>132</v>
      </c>
      <c r="AU117" s="192" t="s">
        <v>83</v>
      </c>
      <c r="AV117" s="13" t="s">
        <v>83</v>
      </c>
      <c r="AW117" s="13" t="s">
        <v>35</v>
      </c>
      <c r="AX117" s="13" t="s">
        <v>73</v>
      </c>
      <c r="AY117" s="192" t="s">
        <v>119</v>
      </c>
    </row>
    <row r="118" spans="1:65" s="13" customFormat="1">
      <c r="B118" s="183"/>
      <c r="C118" s="184"/>
      <c r="D118" s="185" t="s">
        <v>132</v>
      </c>
      <c r="E118" s="193" t="s">
        <v>19</v>
      </c>
      <c r="F118" s="186" t="s">
        <v>537</v>
      </c>
      <c r="G118" s="184"/>
      <c r="H118" s="187">
        <v>18</v>
      </c>
      <c r="I118" s="184"/>
      <c r="J118" s="184"/>
      <c r="K118" s="184"/>
      <c r="L118" s="188"/>
      <c r="M118" s="189"/>
      <c r="N118" s="190"/>
      <c r="O118" s="190"/>
      <c r="P118" s="190"/>
      <c r="Q118" s="190"/>
      <c r="R118" s="190"/>
      <c r="S118" s="190"/>
      <c r="T118" s="191"/>
      <c r="AT118" s="192" t="s">
        <v>132</v>
      </c>
      <c r="AU118" s="192" t="s">
        <v>83</v>
      </c>
      <c r="AV118" s="13" t="s">
        <v>83</v>
      </c>
      <c r="AW118" s="13" t="s">
        <v>35</v>
      </c>
      <c r="AX118" s="13" t="s">
        <v>73</v>
      </c>
      <c r="AY118" s="192" t="s">
        <v>119</v>
      </c>
    </row>
    <row r="119" spans="1:65" s="13" customFormat="1">
      <c r="B119" s="183"/>
      <c r="C119" s="184"/>
      <c r="D119" s="185" t="s">
        <v>132</v>
      </c>
      <c r="E119" s="193" t="s">
        <v>19</v>
      </c>
      <c r="F119" s="186" t="s">
        <v>538</v>
      </c>
      <c r="G119" s="184"/>
      <c r="H119" s="187">
        <v>8</v>
      </c>
      <c r="I119" s="184"/>
      <c r="J119" s="184"/>
      <c r="K119" s="184"/>
      <c r="L119" s="188"/>
      <c r="M119" s="189"/>
      <c r="N119" s="190"/>
      <c r="O119" s="190"/>
      <c r="P119" s="190"/>
      <c r="Q119" s="190"/>
      <c r="R119" s="190"/>
      <c r="S119" s="190"/>
      <c r="T119" s="191"/>
      <c r="AT119" s="192" t="s">
        <v>132</v>
      </c>
      <c r="AU119" s="192" t="s">
        <v>83</v>
      </c>
      <c r="AV119" s="13" t="s">
        <v>83</v>
      </c>
      <c r="AW119" s="13" t="s">
        <v>35</v>
      </c>
      <c r="AX119" s="13" t="s">
        <v>73</v>
      </c>
      <c r="AY119" s="192" t="s">
        <v>119</v>
      </c>
    </row>
    <row r="120" spans="1:65" s="13" customFormat="1">
      <c r="B120" s="183"/>
      <c r="C120" s="184"/>
      <c r="D120" s="185" t="s">
        <v>132</v>
      </c>
      <c r="E120" s="193" t="s">
        <v>19</v>
      </c>
      <c r="F120" s="186" t="s">
        <v>539</v>
      </c>
      <c r="G120" s="184"/>
      <c r="H120" s="187">
        <v>22</v>
      </c>
      <c r="I120" s="184"/>
      <c r="J120" s="184"/>
      <c r="K120" s="184"/>
      <c r="L120" s="188"/>
      <c r="M120" s="189"/>
      <c r="N120" s="190"/>
      <c r="O120" s="190"/>
      <c r="P120" s="190"/>
      <c r="Q120" s="190"/>
      <c r="R120" s="190"/>
      <c r="S120" s="190"/>
      <c r="T120" s="191"/>
      <c r="AT120" s="192" t="s">
        <v>132</v>
      </c>
      <c r="AU120" s="192" t="s">
        <v>83</v>
      </c>
      <c r="AV120" s="13" t="s">
        <v>83</v>
      </c>
      <c r="AW120" s="13" t="s">
        <v>35</v>
      </c>
      <c r="AX120" s="13" t="s">
        <v>73</v>
      </c>
      <c r="AY120" s="192" t="s">
        <v>119</v>
      </c>
    </row>
    <row r="121" spans="1:65" s="15" customFormat="1">
      <c r="B121" s="203"/>
      <c r="C121" s="204"/>
      <c r="D121" s="185" t="s">
        <v>132</v>
      </c>
      <c r="E121" s="205" t="s">
        <v>19</v>
      </c>
      <c r="F121" s="206" t="s">
        <v>166</v>
      </c>
      <c r="G121" s="204"/>
      <c r="H121" s="207">
        <v>63</v>
      </c>
      <c r="I121" s="204"/>
      <c r="J121" s="204"/>
      <c r="K121" s="204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132</v>
      </c>
      <c r="AU121" s="212" t="s">
        <v>83</v>
      </c>
      <c r="AV121" s="15" t="s">
        <v>127</v>
      </c>
      <c r="AW121" s="15" t="s">
        <v>35</v>
      </c>
      <c r="AX121" s="15" t="s">
        <v>81</v>
      </c>
      <c r="AY121" s="212" t="s">
        <v>119</v>
      </c>
    </row>
    <row r="122" spans="1:65" s="2" customFormat="1" ht="16.5" customHeight="1">
      <c r="A122" s="33"/>
      <c r="B122" s="34"/>
      <c r="C122" s="213" t="s">
        <v>184</v>
      </c>
      <c r="D122" s="213" t="s">
        <v>168</v>
      </c>
      <c r="E122" s="214" t="s">
        <v>185</v>
      </c>
      <c r="F122" s="215" t="s">
        <v>186</v>
      </c>
      <c r="G122" s="216" t="s">
        <v>177</v>
      </c>
      <c r="H122" s="217">
        <v>15</v>
      </c>
      <c r="I122" s="218"/>
      <c r="J122" s="218">
        <f>ROUND(I122*H122,2)</f>
        <v>0</v>
      </c>
      <c r="K122" s="215" t="s">
        <v>19</v>
      </c>
      <c r="L122" s="219"/>
      <c r="M122" s="220" t="s">
        <v>19</v>
      </c>
      <c r="N122" s="221" t="s">
        <v>44</v>
      </c>
      <c r="O122" s="179">
        <v>0</v>
      </c>
      <c r="P122" s="179">
        <f>O122*H122</f>
        <v>0</v>
      </c>
      <c r="Q122" s="179">
        <v>4.0000000000000003E-5</v>
      </c>
      <c r="R122" s="179">
        <f>Q122*H122</f>
        <v>6.0000000000000006E-4</v>
      </c>
      <c r="S122" s="179">
        <v>0</v>
      </c>
      <c r="T122" s="180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1" t="s">
        <v>171</v>
      </c>
      <c r="AT122" s="181" t="s">
        <v>168</v>
      </c>
      <c r="AU122" s="181" t="s">
        <v>83</v>
      </c>
      <c r="AY122" s="18" t="s">
        <v>119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8" t="s">
        <v>81</v>
      </c>
      <c r="BK122" s="182">
        <f>ROUND(I122*H122,2)</f>
        <v>0</v>
      </c>
      <c r="BL122" s="18" t="s">
        <v>160</v>
      </c>
      <c r="BM122" s="181" t="s">
        <v>540</v>
      </c>
    </row>
    <row r="123" spans="1:65" s="13" customFormat="1">
      <c r="B123" s="183"/>
      <c r="C123" s="184"/>
      <c r="D123" s="185" t="s">
        <v>132</v>
      </c>
      <c r="E123" s="193" t="s">
        <v>19</v>
      </c>
      <c r="F123" s="186" t="s">
        <v>541</v>
      </c>
      <c r="G123" s="184"/>
      <c r="H123" s="187">
        <v>15</v>
      </c>
      <c r="I123" s="184"/>
      <c r="J123" s="184"/>
      <c r="K123" s="184"/>
      <c r="L123" s="188"/>
      <c r="M123" s="189"/>
      <c r="N123" s="190"/>
      <c r="O123" s="190"/>
      <c r="P123" s="190"/>
      <c r="Q123" s="190"/>
      <c r="R123" s="190"/>
      <c r="S123" s="190"/>
      <c r="T123" s="191"/>
      <c r="AT123" s="192" t="s">
        <v>132</v>
      </c>
      <c r="AU123" s="192" t="s">
        <v>83</v>
      </c>
      <c r="AV123" s="13" t="s">
        <v>83</v>
      </c>
      <c r="AW123" s="13" t="s">
        <v>35</v>
      </c>
      <c r="AX123" s="13" t="s">
        <v>81</v>
      </c>
      <c r="AY123" s="192" t="s">
        <v>119</v>
      </c>
    </row>
    <row r="124" spans="1:65" s="2" customFormat="1" ht="16.5" customHeight="1">
      <c r="A124" s="33"/>
      <c r="B124" s="34"/>
      <c r="C124" s="213" t="s">
        <v>189</v>
      </c>
      <c r="D124" s="213" t="s">
        <v>168</v>
      </c>
      <c r="E124" s="214" t="s">
        <v>190</v>
      </c>
      <c r="F124" s="215" t="s">
        <v>191</v>
      </c>
      <c r="G124" s="216" t="s">
        <v>177</v>
      </c>
      <c r="H124" s="217">
        <v>18</v>
      </c>
      <c r="I124" s="218"/>
      <c r="J124" s="218">
        <f>ROUND(I124*H124,2)</f>
        <v>0</v>
      </c>
      <c r="K124" s="215" t="s">
        <v>19</v>
      </c>
      <c r="L124" s="219"/>
      <c r="M124" s="220" t="s">
        <v>19</v>
      </c>
      <c r="N124" s="221" t="s">
        <v>44</v>
      </c>
      <c r="O124" s="179">
        <v>0</v>
      </c>
      <c r="P124" s="179">
        <f>O124*H124</f>
        <v>0</v>
      </c>
      <c r="Q124" s="179">
        <v>5.0000000000000002E-5</v>
      </c>
      <c r="R124" s="179">
        <f>Q124*H124</f>
        <v>9.0000000000000008E-4</v>
      </c>
      <c r="S124" s="179">
        <v>0</v>
      </c>
      <c r="T124" s="18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1" t="s">
        <v>171</v>
      </c>
      <c r="AT124" s="181" t="s">
        <v>168</v>
      </c>
      <c r="AU124" s="181" t="s">
        <v>83</v>
      </c>
      <c r="AY124" s="18" t="s">
        <v>119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8" t="s">
        <v>81</v>
      </c>
      <c r="BK124" s="182">
        <f>ROUND(I124*H124,2)</f>
        <v>0</v>
      </c>
      <c r="BL124" s="18" t="s">
        <v>160</v>
      </c>
      <c r="BM124" s="181" t="s">
        <v>542</v>
      </c>
    </row>
    <row r="125" spans="1:65" s="13" customFormat="1">
      <c r="B125" s="183"/>
      <c r="C125" s="184"/>
      <c r="D125" s="185" t="s">
        <v>132</v>
      </c>
      <c r="E125" s="193" t="s">
        <v>19</v>
      </c>
      <c r="F125" s="186" t="s">
        <v>543</v>
      </c>
      <c r="G125" s="184"/>
      <c r="H125" s="187">
        <v>18</v>
      </c>
      <c r="I125" s="184"/>
      <c r="J125" s="184"/>
      <c r="K125" s="184"/>
      <c r="L125" s="188"/>
      <c r="M125" s="189"/>
      <c r="N125" s="190"/>
      <c r="O125" s="190"/>
      <c r="P125" s="190"/>
      <c r="Q125" s="190"/>
      <c r="R125" s="190"/>
      <c r="S125" s="190"/>
      <c r="T125" s="191"/>
      <c r="AT125" s="192" t="s">
        <v>132</v>
      </c>
      <c r="AU125" s="192" t="s">
        <v>83</v>
      </c>
      <c r="AV125" s="13" t="s">
        <v>83</v>
      </c>
      <c r="AW125" s="13" t="s">
        <v>35</v>
      </c>
      <c r="AX125" s="13" t="s">
        <v>81</v>
      </c>
      <c r="AY125" s="192" t="s">
        <v>119</v>
      </c>
    </row>
    <row r="126" spans="1:65" s="2" customFormat="1" ht="24" customHeight="1">
      <c r="A126" s="33"/>
      <c r="B126" s="34"/>
      <c r="C126" s="213" t="s">
        <v>193</v>
      </c>
      <c r="D126" s="213" t="s">
        <v>168</v>
      </c>
      <c r="E126" s="214" t="s">
        <v>194</v>
      </c>
      <c r="F126" s="215" t="s">
        <v>195</v>
      </c>
      <c r="G126" s="216" t="s">
        <v>177</v>
      </c>
      <c r="H126" s="217">
        <v>8</v>
      </c>
      <c r="I126" s="218"/>
      <c r="J126" s="218">
        <f>ROUND(I126*H126,2)</f>
        <v>0</v>
      </c>
      <c r="K126" s="215" t="s">
        <v>19</v>
      </c>
      <c r="L126" s="219"/>
      <c r="M126" s="220" t="s">
        <v>19</v>
      </c>
      <c r="N126" s="221" t="s">
        <v>44</v>
      </c>
      <c r="O126" s="179">
        <v>0</v>
      </c>
      <c r="P126" s="179">
        <f>O126*H126</f>
        <v>0</v>
      </c>
      <c r="Q126" s="179">
        <v>6.9999999999999994E-5</v>
      </c>
      <c r="R126" s="179">
        <f>Q126*H126</f>
        <v>5.5999999999999995E-4</v>
      </c>
      <c r="S126" s="179">
        <v>0</v>
      </c>
      <c r="T126" s="18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1" t="s">
        <v>171</v>
      </c>
      <c r="AT126" s="181" t="s">
        <v>168</v>
      </c>
      <c r="AU126" s="181" t="s">
        <v>83</v>
      </c>
      <c r="AY126" s="18" t="s">
        <v>119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8" t="s">
        <v>81</v>
      </c>
      <c r="BK126" s="182">
        <f>ROUND(I126*H126,2)</f>
        <v>0</v>
      </c>
      <c r="BL126" s="18" t="s">
        <v>160</v>
      </c>
      <c r="BM126" s="181" t="s">
        <v>544</v>
      </c>
    </row>
    <row r="127" spans="1:65" s="13" customFormat="1">
      <c r="B127" s="183"/>
      <c r="C127" s="184"/>
      <c r="D127" s="185" t="s">
        <v>132</v>
      </c>
      <c r="E127" s="193" t="s">
        <v>19</v>
      </c>
      <c r="F127" s="186" t="s">
        <v>545</v>
      </c>
      <c r="G127" s="184"/>
      <c r="H127" s="187">
        <v>8</v>
      </c>
      <c r="I127" s="184"/>
      <c r="J127" s="184"/>
      <c r="K127" s="184"/>
      <c r="L127" s="188"/>
      <c r="M127" s="189"/>
      <c r="N127" s="190"/>
      <c r="O127" s="190"/>
      <c r="P127" s="190"/>
      <c r="Q127" s="190"/>
      <c r="R127" s="190"/>
      <c r="S127" s="190"/>
      <c r="T127" s="191"/>
      <c r="AT127" s="192" t="s">
        <v>132</v>
      </c>
      <c r="AU127" s="192" t="s">
        <v>83</v>
      </c>
      <c r="AV127" s="13" t="s">
        <v>83</v>
      </c>
      <c r="AW127" s="13" t="s">
        <v>35</v>
      </c>
      <c r="AX127" s="13" t="s">
        <v>81</v>
      </c>
      <c r="AY127" s="192" t="s">
        <v>119</v>
      </c>
    </row>
    <row r="128" spans="1:65" s="2" customFormat="1" ht="16.5" customHeight="1">
      <c r="A128" s="33"/>
      <c r="B128" s="34"/>
      <c r="C128" s="213" t="s">
        <v>198</v>
      </c>
      <c r="D128" s="213" t="s">
        <v>168</v>
      </c>
      <c r="E128" s="214" t="s">
        <v>199</v>
      </c>
      <c r="F128" s="215" t="s">
        <v>200</v>
      </c>
      <c r="G128" s="216" t="s">
        <v>177</v>
      </c>
      <c r="H128" s="217">
        <v>22</v>
      </c>
      <c r="I128" s="218"/>
      <c r="J128" s="218">
        <f>ROUND(I128*H128,2)</f>
        <v>0</v>
      </c>
      <c r="K128" s="215" t="s">
        <v>19</v>
      </c>
      <c r="L128" s="219"/>
      <c r="M128" s="220" t="s">
        <v>19</v>
      </c>
      <c r="N128" s="221" t="s">
        <v>44</v>
      </c>
      <c r="O128" s="179">
        <v>0</v>
      </c>
      <c r="P128" s="179">
        <f>O128*H128</f>
        <v>0</v>
      </c>
      <c r="Q128" s="179">
        <v>2.5999999999999998E-4</v>
      </c>
      <c r="R128" s="179">
        <f>Q128*H128</f>
        <v>5.7199999999999994E-3</v>
      </c>
      <c r="S128" s="179">
        <v>0</v>
      </c>
      <c r="T128" s="18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1" t="s">
        <v>171</v>
      </c>
      <c r="AT128" s="181" t="s">
        <v>168</v>
      </c>
      <c r="AU128" s="181" t="s">
        <v>83</v>
      </c>
      <c r="AY128" s="18" t="s">
        <v>119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8" t="s">
        <v>81</v>
      </c>
      <c r="BK128" s="182">
        <f>ROUND(I128*H128,2)</f>
        <v>0</v>
      </c>
      <c r="BL128" s="18" t="s">
        <v>160</v>
      </c>
      <c r="BM128" s="181" t="s">
        <v>546</v>
      </c>
    </row>
    <row r="129" spans="1:65" s="13" customFormat="1">
      <c r="B129" s="183"/>
      <c r="C129" s="184"/>
      <c r="D129" s="185" t="s">
        <v>132</v>
      </c>
      <c r="E129" s="193" t="s">
        <v>19</v>
      </c>
      <c r="F129" s="186" t="s">
        <v>547</v>
      </c>
      <c r="G129" s="184"/>
      <c r="H129" s="187">
        <v>22</v>
      </c>
      <c r="I129" s="184"/>
      <c r="J129" s="184"/>
      <c r="K129" s="184"/>
      <c r="L129" s="188"/>
      <c r="M129" s="189"/>
      <c r="N129" s="190"/>
      <c r="O129" s="190"/>
      <c r="P129" s="190"/>
      <c r="Q129" s="190"/>
      <c r="R129" s="190"/>
      <c r="S129" s="190"/>
      <c r="T129" s="191"/>
      <c r="AT129" s="192" t="s">
        <v>132</v>
      </c>
      <c r="AU129" s="192" t="s">
        <v>83</v>
      </c>
      <c r="AV129" s="13" t="s">
        <v>83</v>
      </c>
      <c r="AW129" s="13" t="s">
        <v>35</v>
      </c>
      <c r="AX129" s="13" t="s">
        <v>81</v>
      </c>
      <c r="AY129" s="192" t="s">
        <v>119</v>
      </c>
    </row>
    <row r="130" spans="1:65" s="2" customFormat="1" ht="24" customHeight="1">
      <c r="A130" s="33"/>
      <c r="B130" s="34"/>
      <c r="C130" s="171" t="s">
        <v>203</v>
      </c>
      <c r="D130" s="171" t="s">
        <v>122</v>
      </c>
      <c r="E130" s="172" t="s">
        <v>204</v>
      </c>
      <c r="F130" s="173" t="s">
        <v>205</v>
      </c>
      <c r="G130" s="174" t="s">
        <v>125</v>
      </c>
      <c r="H130" s="175">
        <v>0.06</v>
      </c>
      <c r="I130" s="176"/>
      <c r="J130" s="176">
        <f>ROUND(I130*H130,2)</f>
        <v>0</v>
      </c>
      <c r="K130" s="173" t="s">
        <v>126</v>
      </c>
      <c r="L130" s="38"/>
      <c r="M130" s="177" t="s">
        <v>19</v>
      </c>
      <c r="N130" s="178" t="s">
        <v>44</v>
      </c>
      <c r="O130" s="179">
        <v>1.966</v>
      </c>
      <c r="P130" s="179">
        <f>O130*H130</f>
        <v>0.11796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1" t="s">
        <v>160</v>
      </c>
      <c r="AT130" s="181" t="s">
        <v>122</v>
      </c>
      <c r="AU130" s="181" t="s">
        <v>83</v>
      </c>
      <c r="AY130" s="18" t="s">
        <v>119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8" t="s">
        <v>81</v>
      </c>
      <c r="BK130" s="182">
        <f>ROUND(I130*H130,2)</f>
        <v>0</v>
      </c>
      <c r="BL130" s="18" t="s">
        <v>160</v>
      </c>
      <c r="BM130" s="181" t="s">
        <v>548</v>
      </c>
    </row>
    <row r="131" spans="1:65" s="2" customFormat="1" ht="24" customHeight="1">
      <c r="A131" s="33"/>
      <c r="B131" s="34"/>
      <c r="C131" s="171" t="s">
        <v>8</v>
      </c>
      <c r="D131" s="171" t="s">
        <v>122</v>
      </c>
      <c r="E131" s="172" t="s">
        <v>207</v>
      </c>
      <c r="F131" s="173" t="s">
        <v>208</v>
      </c>
      <c r="G131" s="174" t="s">
        <v>125</v>
      </c>
      <c r="H131" s="175">
        <v>0.06</v>
      </c>
      <c r="I131" s="176"/>
      <c r="J131" s="176">
        <f>ROUND(I131*H131,2)</f>
        <v>0</v>
      </c>
      <c r="K131" s="173" t="s">
        <v>126</v>
      </c>
      <c r="L131" s="38"/>
      <c r="M131" s="177" t="s">
        <v>19</v>
      </c>
      <c r="N131" s="178" t="s">
        <v>44</v>
      </c>
      <c r="O131" s="179">
        <v>1.45</v>
      </c>
      <c r="P131" s="179">
        <f>O131*H131</f>
        <v>8.6999999999999994E-2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1" t="s">
        <v>160</v>
      </c>
      <c r="AT131" s="181" t="s">
        <v>122</v>
      </c>
      <c r="AU131" s="181" t="s">
        <v>83</v>
      </c>
      <c r="AY131" s="18" t="s">
        <v>119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8" t="s">
        <v>81</v>
      </c>
      <c r="BK131" s="182">
        <f>ROUND(I131*H131,2)</f>
        <v>0</v>
      </c>
      <c r="BL131" s="18" t="s">
        <v>160</v>
      </c>
      <c r="BM131" s="181" t="s">
        <v>549</v>
      </c>
    </row>
    <row r="132" spans="1:65" s="12" customFormat="1" ht="22.95" customHeight="1">
      <c r="B132" s="156"/>
      <c r="C132" s="157"/>
      <c r="D132" s="158" t="s">
        <v>72</v>
      </c>
      <c r="E132" s="169" t="s">
        <v>210</v>
      </c>
      <c r="F132" s="169" t="s">
        <v>211</v>
      </c>
      <c r="G132" s="157"/>
      <c r="H132" s="157"/>
      <c r="I132" s="157"/>
      <c r="J132" s="170">
        <f>BK132</f>
        <v>0</v>
      </c>
      <c r="K132" s="157"/>
      <c r="L132" s="161"/>
      <c r="M132" s="162"/>
      <c r="N132" s="163"/>
      <c r="O132" s="163"/>
      <c r="P132" s="164">
        <f>SUM(P133:P196)</f>
        <v>137.11175</v>
      </c>
      <c r="Q132" s="163"/>
      <c r="R132" s="164">
        <f>SUM(R133:R196)</f>
        <v>0.14951999999999999</v>
      </c>
      <c r="S132" s="163"/>
      <c r="T132" s="165">
        <f>SUM(T133:T196)</f>
        <v>0</v>
      </c>
      <c r="AR132" s="166" t="s">
        <v>83</v>
      </c>
      <c r="AT132" s="167" t="s">
        <v>72</v>
      </c>
      <c r="AU132" s="167" t="s">
        <v>81</v>
      </c>
      <c r="AY132" s="166" t="s">
        <v>119</v>
      </c>
      <c r="BK132" s="168">
        <f>SUM(BK133:BK196)</f>
        <v>0</v>
      </c>
    </row>
    <row r="133" spans="1:65" s="2" customFormat="1" ht="16.5" customHeight="1">
      <c r="A133" s="33"/>
      <c r="B133" s="34"/>
      <c r="C133" s="171" t="s">
        <v>160</v>
      </c>
      <c r="D133" s="171" t="s">
        <v>122</v>
      </c>
      <c r="E133" s="172" t="s">
        <v>223</v>
      </c>
      <c r="F133" s="173" t="s">
        <v>224</v>
      </c>
      <c r="G133" s="174" t="s">
        <v>177</v>
      </c>
      <c r="H133" s="175">
        <v>78</v>
      </c>
      <c r="I133" s="176"/>
      <c r="J133" s="176">
        <f>ROUND(I133*H133,2)</f>
        <v>0</v>
      </c>
      <c r="K133" s="173" t="s">
        <v>19</v>
      </c>
      <c r="L133" s="38"/>
      <c r="M133" s="177" t="s">
        <v>19</v>
      </c>
      <c r="N133" s="178" t="s">
        <v>44</v>
      </c>
      <c r="O133" s="179">
        <v>0.83099999999999996</v>
      </c>
      <c r="P133" s="179">
        <f>O133*H133</f>
        <v>64.817999999999998</v>
      </c>
      <c r="Q133" s="179">
        <v>8.9999999999999998E-4</v>
      </c>
      <c r="R133" s="179">
        <f>Q133*H133</f>
        <v>7.0199999999999999E-2</v>
      </c>
      <c r="S133" s="179">
        <v>0</v>
      </c>
      <c r="T133" s="18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1" t="s">
        <v>160</v>
      </c>
      <c r="AT133" s="181" t="s">
        <v>122</v>
      </c>
      <c r="AU133" s="181" t="s">
        <v>83</v>
      </c>
      <c r="AY133" s="18" t="s">
        <v>119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8" t="s">
        <v>81</v>
      </c>
      <c r="BK133" s="182">
        <f>ROUND(I133*H133,2)</f>
        <v>0</v>
      </c>
      <c r="BL133" s="18" t="s">
        <v>160</v>
      </c>
      <c r="BM133" s="181" t="s">
        <v>550</v>
      </c>
    </row>
    <row r="134" spans="1:65" s="14" customFormat="1">
      <c r="B134" s="194"/>
      <c r="C134" s="195"/>
      <c r="D134" s="185" t="s">
        <v>132</v>
      </c>
      <c r="E134" s="196" t="s">
        <v>19</v>
      </c>
      <c r="F134" s="197" t="s">
        <v>162</v>
      </c>
      <c r="G134" s="195"/>
      <c r="H134" s="196" t="s">
        <v>19</v>
      </c>
      <c r="I134" s="195"/>
      <c r="J134" s="195"/>
      <c r="K134" s="195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132</v>
      </c>
      <c r="AU134" s="202" t="s">
        <v>83</v>
      </c>
      <c r="AV134" s="14" t="s">
        <v>81</v>
      </c>
      <c r="AW134" s="14" t="s">
        <v>35</v>
      </c>
      <c r="AX134" s="14" t="s">
        <v>73</v>
      </c>
      <c r="AY134" s="202" t="s">
        <v>119</v>
      </c>
    </row>
    <row r="135" spans="1:65" s="14" customFormat="1">
      <c r="B135" s="194"/>
      <c r="C135" s="195"/>
      <c r="D135" s="185" t="s">
        <v>132</v>
      </c>
      <c r="E135" s="196" t="s">
        <v>19</v>
      </c>
      <c r="F135" s="197" t="s">
        <v>215</v>
      </c>
      <c r="G135" s="195"/>
      <c r="H135" s="196" t="s">
        <v>19</v>
      </c>
      <c r="I135" s="195"/>
      <c r="J135" s="195"/>
      <c r="K135" s="195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132</v>
      </c>
      <c r="AU135" s="202" t="s">
        <v>83</v>
      </c>
      <c r="AV135" s="14" t="s">
        <v>81</v>
      </c>
      <c r="AW135" s="14" t="s">
        <v>35</v>
      </c>
      <c r="AX135" s="14" t="s">
        <v>73</v>
      </c>
      <c r="AY135" s="202" t="s">
        <v>119</v>
      </c>
    </row>
    <row r="136" spans="1:65" s="14" customFormat="1" ht="20.399999999999999">
      <c r="B136" s="194"/>
      <c r="C136" s="195"/>
      <c r="D136" s="185" t="s">
        <v>132</v>
      </c>
      <c r="E136" s="196" t="s">
        <v>19</v>
      </c>
      <c r="F136" s="197" t="s">
        <v>216</v>
      </c>
      <c r="G136" s="195"/>
      <c r="H136" s="196" t="s">
        <v>19</v>
      </c>
      <c r="I136" s="195"/>
      <c r="J136" s="195"/>
      <c r="K136" s="195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132</v>
      </c>
      <c r="AU136" s="202" t="s">
        <v>83</v>
      </c>
      <c r="AV136" s="14" t="s">
        <v>81</v>
      </c>
      <c r="AW136" s="14" t="s">
        <v>35</v>
      </c>
      <c r="AX136" s="14" t="s">
        <v>73</v>
      </c>
      <c r="AY136" s="202" t="s">
        <v>119</v>
      </c>
    </row>
    <row r="137" spans="1:65" s="13" customFormat="1">
      <c r="B137" s="183"/>
      <c r="C137" s="184"/>
      <c r="D137" s="185" t="s">
        <v>132</v>
      </c>
      <c r="E137" s="193" t="s">
        <v>19</v>
      </c>
      <c r="F137" s="186" t="s">
        <v>551</v>
      </c>
      <c r="G137" s="184"/>
      <c r="H137" s="187">
        <v>78</v>
      </c>
      <c r="I137" s="184"/>
      <c r="J137" s="184"/>
      <c r="K137" s="184"/>
      <c r="L137" s="188"/>
      <c r="M137" s="189"/>
      <c r="N137" s="190"/>
      <c r="O137" s="190"/>
      <c r="P137" s="190"/>
      <c r="Q137" s="190"/>
      <c r="R137" s="190"/>
      <c r="S137" s="190"/>
      <c r="T137" s="191"/>
      <c r="AT137" s="192" t="s">
        <v>132</v>
      </c>
      <c r="AU137" s="192" t="s">
        <v>83</v>
      </c>
      <c r="AV137" s="13" t="s">
        <v>83</v>
      </c>
      <c r="AW137" s="13" t="s">
        <v>35</v>
      </c>
      <c r="AX137" s="13" t="s">
        <v>81</v>
      </c>
      <c r="AY137" s="192" t="s">
        <v>119</v>
      </c>
    </row>
    <row r="138" spans="1:65" s="2" customFormat="1" ht="24" customHeight="1">
      <c r="A138" s="33"/>
      <c r="B138" s="34"/>
      <c r="C138" s="171" t="s">
        <v>218</v>
      </c>
      <c r="D138" s="171" t="s">
        <v>122</v>
      </c>
      <c r="E138" s="172" t="s">
        <v>228</v>
      </c>
      <c r="F138" s="173" t="s">
        <v>552</v>
      </c>
      <c r="G138" s="174" t="s">
        <v>177</v>
      </c>
      <c r="H138" s="175">
        <v>10</v>
      </c>
      <c r="I138" s="176"/>
      <c r="J138" s="176">
        <f>ROUND(I138*H138,2)</f>
        <v>0</v>
      </c>
      <c r="K138" s="173" t="s">
        <v>19</v>
      </c>
      <c r="L138" s="38"/>
      <c r="M138" s="177" t="s">
        <v>19</v>
      </c>
      <c r="N138" s="178" t="s">
        <v>44</v>
      </c>
      <c r="O138" s="179">
        <v>1.0049999999999999</v>
      </c>
      <c r="P138" s="179">
        <f>O138*H138</f>
        <v>10.049999999999999</v>
      </c>
      <c r="Q138" s="179">
        <v>2.3600000000000001E-3</v>
      </c>
      <c r="R138" s="179">
        <f>Q138*H138</f>
        <v>2.3600000000000003E-2</v>
      </c>
      <c r="S138" s="179">
        <v>0</v>
      </c>
      <c r="T138" s="18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1" t="s">
        <v>160</v>
      </c>
      <c r="AT138" s="181" t="s">
        <v>122</v>
      </c>
      <c r="AU138" s="181" t="s">
        <v>83</v>
      </c>
      <c r="AY138" s="18" t="s">
        <v>119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8" t="s">
        <v>81</v>
      </c>
      <c r="BK138" s="182">
        <f>ROUND(I138*H138,2)</f>
        <v>0</v>
      </c>
      <c r="BL138" s="18" t="s">
        <v>160</v>
      </c>
      <c r="BM138" s="181" t="s">
        <v>553</v>
      </c>
    </row>
    <row r="139" spans="1:65" s="14" customFormat="1">
      <c r="B139" s="194"/>
      <c r="C139" s="195"/>
      <c r="D139" s="185" t="s">
        <v>132</v>
      </c>
      <c r="E139" s="196" t="s">
        <v>19</v>
      </c>
      <c r="F139" s="197" t="s">
        <v>162</v>
      </c>
      <c r="G139" s="195"/>
      <c r="H139" s="196" t="s">
        <v>19</v>
      </c>
      <c r="I139" s="195"/>
      <c r="J139" s="195"/>
      <c r="K139" s="195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132</v>
      </c>
      <c r="AU139" s="202" t="s">
        <v>83</v>
      </c>
      <c r="AV139" s="14" t="s">
        <v>81</v>
      </c>
      <c r="AW139" s="14" t="s">
        <v>35</v>
      </c>
      <c r="AX139" s="14" t="s">
        <v>73</v>
      </c>
      <c r="AY139" s="202" t="s">
        <v>119</v>
      </c>
    </row>
    <row r="140" spans="1:65" s="14" customFormat="1">
      <c r="B140" s="194"/>
      <c r="C140" s="195"/>
      <c r="D140" s="185" t="s">
        <v>132</v>
      </c>
      <c r="E140" s="196" t="s">
        <v>19</v>
      </c>
      <c r="F140" s="197" t="s">
        <v>215</v>
      </c>
      <c r="G140" s="195"/>
      <c r="H140" s="196" t="s">
        <v>19</v>
      </c>
      <c r="I140" s="195"/>
      <c r="J140" s="195"/>
      <c r="K140" s="195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132</v>
      </c>
      <c r="AU140" s="202" t="s">
        <v>83</v>
      </c>
      <c r="AV140" s="14" t="s">
        <v>81</v>
      </c>
      <c r="AW140" s="14" t="s">
        <v>35</v>
      </c>
      <c r="AX140" s="14" t="s">
        <v>73</v>
      </c>
      <c r="AY140" s="202" t="s">
        <v>119</v>
      </c>
    </row>
    <row r="141" spans="1:65" s="14" customFormat="1" ht="20.399999999999999">
      <c r="B141" s="194"/>
      <c r="C141" s="195"/>
      <c r="D141" s="185" t="s">
        <v>132</v>
      </c>
      <c r="E141" s="196" t="s">
        <v>19</v>
      </c>
      <c r="F141" s="197" t="s">
        <v>216</v>
      </c>
      <c r="G141" s="195"/>
      <c r="H141" s="196" t="s">
        <v>19</v>
      </c>
      <c r="I141" s="195"/>
      <c r="J141" s="195"/>
      <c r="K141" s="195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132</v>
      </c>
      <c r="AU141" s="202" t="s">
        <v>83</v>
      </c>
      <c r="AV141" s="14" t="s">
        <v>81</v>
      </c>
      <c r="AW141" s="14" t="s">
        <v>35</v>
      </c>
      <c r="AX141" s="14" t="s">
        <v>73</v>
      </c>
      <c r="AY141" s="202" t="s">
        <v>119</v>
      </c>
    </row>
    <row r="142" spans="1:65" s="13" customFormat="1">
      <c r="B142" s="183"/>
      <c r="C142" s="184"/>
      <c r="D142" s="185" t="s">
        <v>132</v>
      </c>
      <c r="E142" s="193" t="s">
        <v>19</v>
      </c>
      <c r="F142" s="186" t="s">
        <v>318</v>
      </c>
      <c r="G142" s="184"/>
      <c r="H142" s="187">
        <v>10</v>
      </c>
      <c r="I142" s="184"/>
      <c r="J142" s="184"/>
      <c r="K142" s="184"/>
      <c r="L142" s="188"/>
      <c r="M142" s="189"/>
      <c r="N142" s="190"/>
      <c r="O142" s="190"/>
      <c r="P142" s="190"/>
      <c r="Q142" s="190"/>
      <c r="R142" s="190"/>
      <c r="S142" s="190"/>
      <c r="T142" s="191"/>
      <c r="AT142" s="192" t="s">
        <v>132</v>
      </c>
      <c r="AU142" s="192" t="s">
        <v>83</v>
      </c>
      <c r="AV142" s="13" t="s">
        <v>83</v>
      </c>
      <c r="AW142" s="13" t="s">
        <v>35</v>
      </c>
      <c r="AX142" s="13" t="s">
        <v>81</v>
      </c>
      <c r="AY142" s="192" t="s">
        <v>119</v>
      </c>
    </row>
    <row r="143" spans="1:65" s="2" customFormat="1" ht="16.5" customHeight="1">
      <c r="A143" s="33"/>
      <c r="B143" s="34"/>
      <c r="C143" s="171" t="s">
        <v>222</v>
      </c>
      <c r="D143" s="171" t="s">
        <v>122</v>
      </c>
      <c r="E143" s="172" t="s">
        <v>554</v>
      </c>
      <c r="F143" s="173" t="s">
        <v>555</v>
      </c>
      <c r="G143" s="174" t="s">
        <v>177</v>
      </c>
      <c r="H143" s="175">
        <v>4</v>
      </c>
      <c r="I143" s="176"/>
      <c r="J143" s="176">
        <f>ROUND(I143*H143,2)</f>
        <v>0</v>
      </c>
      <c r="K143" s="173" t="s">
        <v>19</v>
      </c>
      <c r="L143" s="38"/>
      <c r="M143" s="177" t="s">
        <v>19</v>
      </c>
      <c r="N143" s="178" t="s">
        <v>44</v>
      </c>
      <c r="O143" s="179">
        <v>1.0049999999999999</v>
      </c>
      <c r="P143" s="179">
        <f>O143*H143</f>
        <v>4.0199999999999996</v>
      </c>
      <c r="Q143" s="179">
        <v>2.3600000000000001E-3</v>
      </c>
      <c r="R143" s="179">
        <f>Q143*H143</f>
        <v>9.4400000000000005E-3</v>
      </c>
      <c r="S143" s="179">
        <v>0</v>
      </c>
      <c r="T143" s="18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1" t="s">
        <v>160</v>
      </c>
      <c r="AT143" s="181" t="s">
        <v>122</v>
      </c>
      <c r="AU143" s="181" t="s">
        <v>83</v>
      </c>
      <c r="AY143" s="18" t="s">
        <v>119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8" t="s">
        <v>81</v>
      </c>
      <c r="BK143" s="182">
        <f>ROUND(I143*H143,2)</f>
        <v>0</v>
      </c>
      <c r="BL143" s="18" t="s">
        <v>160</v>
      </c>
      <c r="BM143" s="181" t="s">
        <v>556</v>
      </c>
    </row>
    <row r="144" spans="1:65" s="14" customFormat="1">
      <c r="B144" s="194"/>
      <c r="C144" s="195"/>
      <c r="D144" s="185" t="s">
        <v>132</v>
      </c>
      <c r="E144" s="196" t="s">
        <v>19</v>
      </c>
      <c r="F144" s="197" t="s">
        <v>162</v>
      </c>
      <c r="G144" s="195"/>
      <c r="H144" s="196" t="s">
        <v>19</v>
      </c>
      <c r="I144" s="195"/>
      <c r="J144" s="195"/>
      <c r="K144" s="195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132</v>
      </c>
      <c r="AU144" s="202" t="s">
        <v>83</v>
      </c>
      <c r="AV144" s="14" t="s">
        <v>81</v>
      </c>
      <c r="AW144" s="14" t="s">
        <v>35</v>
      </c>
      <c r="AX144" s="14" t="s">
        <v>73</v>
      </c>
      <c r="AY144" s="202" t="s">
        <v>119</v>
      </c>
    </row>
    <row r="145" spans="1:65" s="14" customFormat="1">
      <c r="B145" s="194"/>
      <c r="C145" s="195"/>
      <c r="D145" s="185" t="s">
        <v>132</v>
      </c>
      <c r="E145" s="196" t="s">
        <v>19</v>
      </c>
      <c r="F145" s="197" t="s">
        <v>215</v>
      </c>
      <c r="G145" s="195"/>
      <c r="H145" s="196" t="s">
        <v>19</v>
      </c>
      <c r="I145" s="195"/>
      <c r="J145" s="195"/>
      <c r="K145" s="195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132</v>
      </c>
      <c r="AU145" s="202" t="s">
        <v>83</v>
      </c>
      <c r="AV145" s="14" t="s">
        <v>81</v>
      </c>
      <c r="AW145" s="14" t="s">
        <v>35</v>
      </c>
      <c r="AX145" s="14" t="s">
        <v>73</v>
      </c>
      <c r="AY145" s="202" t="s">
        <v>119</v>
      </c>
    </row>
    <row r="146" spans="1:65" s="14" customFormat="1" ht="20.399999999999999">
      <c r="B146" s="194"/>
      <c r="C146" s="195"/>
      <c r="D146" s="185" t="s">
        <v>132</v>
      </c>
      <c r="E146" s="196" t="s">
        <v>19</v>
      </c>
      <c r="F146" s="197" t="s">
        <v>216</v>
      </c>
      <c r="G146" s="195"/>
      <c r="H146" s="196" t="s">
        <v>19</v>
      </c>
      <c r="I146" s="195"/>
      <c r="J146" s="195"/>
      <c r="K146" s="195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132</v>
      </c>
      <c r="AU146" s="202" t="s">
        <v>83</v>
      </c>
      <c r="AV146" s="14" t="s">
        <v>81</v>
      </c>
      <c r="AW146" s="14" t="s">
        <v>35</v>
      </c>
      <c r="AX146" s="14" t="s">
        <v>73</v>
      </c>
      <c r="AY146" s="202" t="s">
        <v>119</v>
      </c>
    </row>
    <row r="147" spans="1:65" s="13" customFormat="1">
      <c r="B147" s="183"/>
      <c r="C147" s="184"/>
      <c r="D147" s="185" t="s">
        <v>132</v>
      </c>
      <c r="E147" s="193" t="s">
        <v>19</v>
      </c>
      <c r="F147" s="186" t="s">
        <v>197</v>
      </c>
      <c r="G147" s="184"/>
      <c r="H147" s="187">
        <v>4</v>
      </c>
      <c r="I147" s="184"/>
      <c r="J147" s="184"/>
      <c r="K147" s="184"/>
      <c r="L147" s="188"/>
      <c r="M147" s="189"/>
      <c r="N147" s="190"/>
      <c r="O147" s="190"/>
      <c r="P147" s="190"/>
      <c r="Q147" s="190"/>
      <c r="R147" s="190"/>
      <c r="S147" s="190"/>
      <c r="T147" s="191"/>
      <c r="AT147" s="192" t="s">
        <v>132</v>
      </c>
      <c r="AU147" s="192" t="s">
        <v>83</v>
      </c>
      <c r="AV147" s="13" t="s">
        <v>83</v>
      </c>
      <c r="AW147" s="13" t="s">
        <v>35</v>
      </c>
      <c r="AX147" s="13" t="s">
        <v>81</v>
      </c>
      <c r="AY147" s="192" t="s">
        <v>119</v>
      </c>
    </row>
    <row r="148" spans="1:65" s="2" customFormat="1" ht="16.5" customHeight="1">
      <c r="A148" s="33"/>
      <c r="B148" s="34"/>
      <c r="C148" s="171" t="s">
        <v>227</v>
      </c>
      <c r="D148" s="171" t="s">
        <v>122</v>
      </c>
      <c r="E148" s="172" t="s">
        <v>233</v>
      </c>
      <c r="F148" s="173" t="s">
        <v>234</v>
      </c>
      <c r="G148" s="174" t="s">
        <v>177</v>
      </c>
      <c r="H148" s="175">
        <v>15</v>
      </c>
      <c r="I148" s="176"/>
      <c r="J148" s="176">
        <f>ROUND(I148*H148,2)</f>
        <v>0</v>
      </c>
      <c r="K148" s="173" t="s">
        <v>126</v>
      </c>
      <c r="L148" s="38"/>
      <c r="M148" s="177" t="s">
        <v>19</v>
      </c>
      <c r="N148" s="178" t="s">
        <v>44</v>
      </c>
      <c r="O148" s="179">
        <v>0.65900000000000003</v>
      </c>
      <c r="P148" s="179">
        <f>O148*H148</f>
        <v>9.8849999999999998</v>
      </c>
      <c r="Q148" s="179">
        <v>2.9E-4</v>
      </c>
      <c r="R148" s="179">
        <f>Q148*H148</f>
        <v>4.3499999999999997E-3</v>
      </c>
      <c r="S148" s="179">
        <v>0</v>
      </c>
      <c r="T148" s="18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1" t="s">
        <v>160</v>
      </c>
      <c r="AT148" s="181" t="s">
        <v>122</v>
      </c>
      <c r="AU148" s="181" t="s">
        <v>83</v>
      </c>
      <c r="AY148" s="18" t="s">
        <v>119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8" t="s">
        <v>81</v>
      </c>
      <c r="BK148" s="182">
        <f>ROUND(I148*H148,2)</f>
        <v>0</v>
      </c>
      <c r="BL148" s="18" t="s">
        <v>160</v>
      </c>
      <c r="BM148" s="181" t="s">
        <v>557</v>
      </c>
    </row>
    <row r="149" spans="1:65" s="14" customFormat="1">
      <c r="B149" s="194"/>
      <c r="C149" s="195"/>
      <c r="D149" s="185" t="s">
        <v>132</v>
      </c>
      <c r="E149" s="196" t="s">
        <v>19</v>
      </c>
      <c r="F149" s="197" t="s">
        <v>162</v>
      </c>
      <c r="G149" s="195"/>
      <c r="H149" s="196" t="s">
        <v>19</v>
      </c>
      <c r="I149" s="195"/>
      <c r="J149" s="195"/>
      <c r="K149" s="195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132</v>
      </c>
      <c r="AU149" s="202" t="s">
        <v>83</v>
      </c>
      <c r="AV149" s="14" t="s">
        <v>81</v>
      </c>
      <c r="AW149" s="14" t="s">
        <v>35</v>
      </c>
      <c r="AX149" s="14" t="s">
        <v>73</v>
      </c>
      <c r="AY149" s="202" t="s">
        <v>119</v>
      </c>
    </row>
    <row r="150" spans="1:65" s="14" customFormat="1">
      <c r="B150" s="194"/>
      <c r="C150" s="195"/>
      <c r="D150" s="185" t="s">
        <v>132</v>
      </c>
      <c r="E150" s="196" t="s">
        <v>19</v>
      </c>
      <c r="F150" s="197" t="s">
        <v>215</v>
      </c>
      <c r="G150" s="195"/>
      <c r="H150" s="196" t="s">
        <v>19</v>
      </c>
      <c r="I150" s="195"/>
      <c r="J150" s="195"/>
      <c r="K150" s="195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132</v>
      </c>
      <c r="AU150" s="202" t="s">
        <v>83</v>
      </c>
      <c r="AV150" s="14" t="s">
        <v>81</v>
      </c>
      <c r="AW150" s="14" t="s">
        <v>35</v>
      </c>
      <c r="AX150" s="14" t="s">
        <v>73</v>
      </c>
      <c r="AY150" s="202" t="s">
        <v>119</v>
      </c>
    </row>
    <row r="151" spans="1:65" s="14" customFormat="1">
      <c r="B151" s="194"/>
      <c r="C151" s="195"/>
      <c r="D151" s="185" t="s">
        <v>132</v>
      </c>
      <c r="E151" s="196" t="s">
        <v>19</v>
      </c>
      <c r="F151" s="197" t="s">
        <v>236</v>
      </c>
      <c r="G151" s="195"/>
      <c r="H151" s="196" t="s">
        <v>19</v>
      </c>
      <c r="I151" s="195"/>
      <c r="J151" s="195"/>
      <c r="K151" s="195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132</v>
      </c>
      <c r="AU151" s="202" t="s">
        <v>83</v>
      </c>
      <c r="AV151" s="14" t="s">
        <v>81</v>
      </c>
      <c r="AW151" s="14" t="s">
        <v>35</v>
      </c>
      <c r="AX151" s="14" t="s">
        <v>73</v>
      </c>
      <c r="AY151" s="202" t="s">
        <v>119</v>
      </c>
    </row>
    <row r="152" spans="1:65" s="13" customFormat="1">
      <c r="B152" s="183"/>
      <c r="C152" s="184"/>
      <c r="D152" s="185" t="s">
        <v>132</v>
      </c>
      <c r="E152" s="193" t="s">
        <v>19</v>
      </c>
      <c r="F152" s="186" t="s">
        <v>558</v>
      </c>
      <c r="G152" s="184"/>
      <c r="H152" s="187">
        <v>15</v>
      </c>
      <c r="I152" s="184"/>
      <c r="J152" s="184"/>
      <c r="K152" s="184"/>
      <c r="L152" s="188"/>
      <c r="M152" s="189"/>
      <c r="N152" s="190"/>
      <c r="O152" s="190"/>
      <c r="P152" s="190"/>
      <c r="Q152" s="190"/>
      <c r="R152" s="190"/>
      <c r="S152" s="190"/>
      <c r="T152" s="191"/>
      <c r="AT152" s="192" t="s">
        <v>132</v>
      </c>
      <c r="AU152" s="192" t="s">
        <v>83</v>
      </c>
      <c r="AV152" s="13" t="s">
        <v>83</v>
      </c>
      <c r="AW152" s="13" t="s">
        <v>35</v>
      </c>
      <c r="AX152" s="13" t="s">
        <v>81</v>
      </c>
      <c r="AY152" s="192" t="s">
        <v>119</v>
      </c>
    </row>
    <row r="153" spans="1:65" s="2" customFormat="1" ht="16.5" customHeight="1">
      <c r="A153" s="33"/>
      <c r="B153" s="34"/>
      <c r="C153" s="171" t="s">
        <v>232</v>
      </c>
      <c r="D153" s="171" t="s">
        <v>122</v>
      </c>
      <c r="E153" s="172" t="s">
        <v>238</v>
      </c>
      <c r="F153" s="173" t="s">
        <v>239</v>
      </c>
      <c r="G153" s="174" t="s">
        <v>177</v>
      </c>
      <c r="H153" s="175">
        <v>18</v>
      </c>
      <c r="I153" s="176"/>
      <c r="J153" s="176">
        <f>ROUND(I153*H153,2)</f>
        <v>0</v>
      </c>
      <c r="K153" s="173" t="s">
        <v>126</v>
      </c>
      <c r="L153" s="38"/>
      <c r="M153" s="177" t="s">
        <v>19</v>
      </c>
      <c r="N153" s="178" t="s">
        <v>44</v>
      </c>
      <c r="O153" s="179">
        <v>0.72799999999999998</v>
      </c>
      <c r="P153" s="179">
        <f>O153*H153</f>
        <v>13.103999999999999</v>
      </c>
      <c r="Q153" s="179">
        <v>3.5E-4</v>
      </c>
      <c r="R153" s="179">
        <f>Q153*H153</f>
        <v>6.3E-3</v>
      </c>
      <c r="S153" s="179">
        <v>0</v>
      </c>
      <c r="T153" s="18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1" t="s">
        <v>160</v>
      </c>
      <c r="AT153" s="181" t="s">
        <v>122</v>
      </c>
      <c r="AU153" s="181" t="s">
        <v>83</v>
      </c>
      <c r="AY153" s="18" t="s">
        <v>119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8" t="s">
        <v>81</v>
      </c>
      <c r="BK153" s="182">
        <f>ROUND(I153*H153,2)</f>
        <v>0</v>
      </c>
      <c r="BL153" s="18" t="s">
        <v>160</v>
      </c>
      <c r="BM153" s="181" t="s">
        <v>559</v>
      </c>
    </row>
    <row r="154" spans="1:65" s="14" customFormat="1">
      <c r="B154" s="194"/>
      <c r="C154" s="195"/>
      <c r="D154" s="185" t="s">
        <v>132</v>
      </c>
      <c r="E154" s="196" t="s">
        <v>19</v>
      </c>
      <c r="F154" s="197" t="s">
        <v>162</v>
      </c>
      <c r="G154" s="195"/>
      <c r="H154" s="196" t="s">
        <v>19</v>
      </c>
      <c r="I154" s="195"/>
      <c r="J154" s="195"/>
      <c r="K154" s="195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132</v>
      </c>
      <c r="AU154" s="202" t="s">
        <v>83</v>
      </c>
      <c r="AV154" s="14" t="s">
        <v>81</v>
      </c>
      <c r="AW154" s="14" t="s">
        <v>35</v>
      </c>
      <c r="AX154" s="14" t="s">
        <v>73</v>
      </c>
      <c r="AY154" s="202" t="s">
        <v>119</v>
      </c>
    </row>
    <row r="155" spans="1:65" s="14" customFormat="1">
      <c r="B155" s="194"/>
      <c r="C155" s="195"/>
      <c r="D155" s="185" t="s">
        <v>132</v>
      </c>
      <c r="E155" s="196" t="s">
        <v>19</v>
      </c>
      <c r="F155" s="197" t="s">
        <v>215</v>
      </c>
      <c r="G155" s="195"/>
      <c r="H155" s="196" t="s">
        <v>19</v>
      </c>
      <c r="I155" s="195"/>
      <c r="J155" s="195"/>
      <c r="K155" s="195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132</v>
      </c>
      <c r="AU155" s="202" t="s">
        <v>83</v>
      </c>
      <c r="AV155" s="14" t="s">
        <v>81</v>
      </c>
      <c r="AW155" s="14" t="s">
        <v>35</v>
      </c>
      <c r="AX155" s="14" t="s">
        <v>73</v>
      </c>
      <c r="AY155" s="202" t="s">
        <v>119</v>
      </c>
    </row>
    <row r="156" spans="1:65" s="14" customFormat="1">
      <c r="B156" s="194"/>
      <c r="C156" s="195"/>
      <c r="D156" s="185" t="s">
        <v>132</v>
      </c>
      <c r="E156" s="196" t="s">
        <v>19</v>
      </c>
      <c r="F156" s="197" t="s">
        <v>236</v>
      </c>
      <c r="G156" s="195"/>
      <c r="H156" s="196" t="s">
        <v>19</v>
      </c>
      <c r="I156" s="195"/>
      <c r="J156" s="195"/>
      <c r="K156" s="195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132</v>
      </c>
      <c r="AU156" s="202" t="s">
        <v>83</v>
      </c>
      <c r="AV156" s="14" t="s">
        <v>81</v>
      </c>
      <c r="AW156" s="14" t="s">
        <v>35</v>
      </c>
      <c r="AX156" s="14" t="s">
        <v>73</v>
      </c>
      <c r="AY156" s="202" t="s">
        <v>119</v>
      </c>
    </row>
    <row r="157" spans="1:65" s="13" customFormat="1">
      <c r="B157" s="183"/>
      <c r="C157" s="184"/>
      <c r="D157" s="185" t="s">
        <v>132</v>
      </c>
      <c r="E157" s="193" t="s">
        <v>19</v>
      </c>
      <c r="F157" s="186" t="s">
        <v>560</v>
      </c>
      <c r="G157" s="184"/>
      <c r="H157" s="187">
        <v>18</v>
      </c>
      <c r="I157" s="184"/>
      <c r="J157" s="184"/>
      <c r="K157" s="184"/>
      <c r="L157" s="188"/>
      <c r="M157" s="189"/>
      <c r="N157" s="190"/>
      <c r="O157" s="190"/>
      <c r="P157" s="190"/>
      <c r="Q157" s="190"/>
      <c r="R157" s="190"/>
      <c r="S157" s="190"/>
      <c r="T157" s="191"/>
      <c r="AT157" s="192" t="s">
        <v>132</v>
      </c>
      <c r="AU157" s="192" t="s">
        <v>83</v>
      </c>
      <c r="AV157" s="13" t="s">
        <v>83</v>
      </c>
      <c r="AW157" s="13" t="s">
        <v>35</v>
      </c>
      <c r="AX157" s="13" t="s">
        <v>81</v>
      </c>
      <c r="AY157" s="192" t="s">
        <v>119</v>
      </c>
    </row>
    <row r="158" spans="1:65" s="2" customFormat="1" ht="16.5" customHeight="1">
      <c r="A158" s="33"/>
      <c r="B158" s="34"/>
      <c r="C158" s="171" t="s">
        <v>7</v>
      </c>
      <c r="D158" s="171" t="s">
        <v>122</v>
      </c>
      <c r="E158" s="172" t="s">
        <v>243</v>
      </c>
      <c r="F158" s="173" t="s">
        <v>244</v>
      </c>
      <c r="G158" s="174" t="s">
        <v>177</v>
      </c>
      <c r="H158" s="175">
        <v>8</v>
      </c>
      <c r="I158" s="176"/>
      <c r="J158" s="176">
        <f>ROUND(I158*H158,2)</f>
        <v>0</v>
      </c>
      <c r="K158" s="173" t="s">
        <v>126</v>
      </c>
      <c r="L158" s="38"/>
      <c r="M158" s="177" t="s">
        <v>19</v>
      </c>
      <c r="N158" s="178" t="s">
        <v>44</v>
      </c>
      <c r="O158" s="179">
        <v>0.79700000000000004</v>
      </c>
      <c r="P158" s="179">
        <f>O158*H158</f>
        <v>6.3760000000000003</v>
      </c>
      <c r="Q158" s="179">
        <v>5.6999999999999998E-4</v>
      </c>
      <c r="R158" s="179">
        <f>Q158*H158</f>
        <v>4.5599999999999998E-3</v>
      </c>
      <c r="S158" s="179">
        <v>0</v>
      </c>
      <c r="T158" s="18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1" t="s">
        <v>160</v>
      </c>
      <c r="AT158" s="181" t="s">
        <v>122</v>
      </c>
      <c r="AU158" s="181" t="s">
        <v>83</v>
      </c>
      <c r="AY158" s="18" t="s">
        <v>119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8" t="s">
        <v>81</v>
      </c>
      <c r="BK158" s="182">
        <f>ROUND(I158*H158,2)</f>
        <v>0</v>
      </c>
      <c r="BL158" s="18" t="s">
        <v>160</v>
      </c>
      <c r="BM158" s="181" t="s">
        <v>561</v>
      </c>
    </row>
    <row r="159" spans="1:65" s="14" customFormat="1">
      <c r="B159" s="194"/>
      <c r="C159" s="195"/>
      <c r="D159" s="185" t="s">
        <v>132</v>
      </c>
      <c r="E159" s="196" t="s">
        <v>19</v>
      </c>
      <c r="F159" s="197" t="s">
        <v>162</v>
      </c>
      <c r="G159" s="195"/>
      <c r="H159" s="196" t="s">
        <v>19</v>
      </c>
      <c r="I159" s="195"/>
      <c r="J159" s="195"/>
      <c r="K159" s="195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132</v>
      </c>
      <c r="AU159" s="202" t="s">
        <v>83</v>
      </c>
      <c r="AV159" s="14" t="s">
        <v>81</v>
      </c>
      <c r="AW159" s="14" t="s">
        <v>35</v>
      </c>
      <c r="AX159" s="14" t="s">
        <v>73</v>
      </c>
      <c r="AY159" s="202" t="s">
        <v>119</v>
      </c>
    </row>
    <row r="160" spans="1:65" s="14" customFormat="1">
      <c r="B160" s="194"/>
      <c r="C160" s="195"/>
      <c r="D160" s="185" t="s">
        <v>132</v>
      </c>
      <c r="E160" s="196" t="s">
        <v>19</v>
      </c>
      <c r="F160" s="197" t="s">
        <v>215</v>
      </c>
      <c r="G160" s="195"/>
      <c r="H160" s="196" t="s">
        <v>19</v>
      </c>
      <c r="I160" s="195"/>
      <c r="J160" s="195"/>
      <c r="K160" s="195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132</v>
      </c>
      <c r="AU160" s="202" t="s">
        <v>83</v>
      </c>
      <c r="AV160" s="14" t="s">
        <v>81</v>
      </c>
      <c r="AW160" s="14" t="s">
        <v>35</v>
      </c>
      <c r="AX160" s="14" t="s">
        <v>73</v>
      </c>
      <c r="AY160" s="202" t="s">
        <v>119</v>
      </c>
    </row>
    <row r="161" spans="1:65" s="14" customFormat="1">
      <c r="B161" s="194"/>
      <c r="C161" s="195"/>
      <c r="D161" s="185" t="s">
        <v>132</v>
      </c>
      <c r="E161" s="196" t="s">
        <v>19</v>
      </c>
      <c r="F161" s="197" t="s">
        <v>236</v>
      </c>
      <c r="G161" s="195"/>
      <c r="H161" s="196" t="s">
        <v>19</v>
      </c>
      <c r="I161" s="195"/>
      <c r="J161" s="195"/>
      <c r="K161" s="195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132</v>
      </c>
      <c r="AU161" s="202" t="s">
        <v>83</v>
      </c>
      <c r="AV161" s="14" t="s">
        <v>81</v>
      </c>
      <c r="AW161" s="14" t="s">
        <v>35</v>
      </c>
      <c r="AX161" s="14" t="s">
        <v>73</v>
      </c>
      <c r="AY161" s="202" t="s">
        <v>119</v>
      </c>
    </row>
    <row r="162" spans="1:65" s="13" customFormat="1">
      <c r="B162" s="183"/>
      <c r="C162" s="184"/>
      <c r="D162" s="185" t="s">
        <v>132</v>
      </c>
      <c r="E162" s="193" t="s">
        <v>19</v>
      </c>
      <c r="F162" s="186" t="s">
        <v>562</v>
      </c>
      <c r="G162" s="184"/>
      <c r="H162" s="187">
        <v>8</v>
      </c>
      <c r="I162" s="184"/>
      <c r="J162" s="184"/>
      <c r="K162" s="184"/>
      <c r="L162" s="188"/>
      <c r="M162" s="189"/>
      <c r="N162" s="190"/>
      <c r="O162" s="190"/>
      <c r="P162" s="190"/>
      <c r="Q162" s="190"/>
      <c r="R162" s="190"/>
      <c r="S162" s="190"/>
      <c r="T162" s="191"/>
      <c r="AT162" s="192" t="s">
        <v>132</v>
      </c>
      <c r="AU162" s="192" t="s">
        <v>83</v>
      </c>
      <c r="AV162" s="13" t="s">
        <v>83</v>
      </c>
      <c r="AW162" s="13" t="s">
        <v>35</v>
      </c>
      <c r="AX162" s="13" t="s">
        <v>81</v>
      </c>
      <c r="AY162" s="192" t="s">
        <v>119</v>
      </c>
    </row>
    <row r="163" spans="1:65" s="2" customFormat="1" ht="16.5" customHeight="1">
      <c r="A163" s="33"/>
      <c r="B163" s="34"/>
      <c r="C163" s="171" t="s">
        <v>242</v>
      </c>
      <c r="D163" s="171" t="s">
        <v>122</v>
      </c>
      <c r="E163" s="172" t="s">
        <v>248</v>
      </c>
      <c r="F163" s="173" t="s">
        <v>249</v>
      </c>
      <c r="G163" s="174" t="s">
        <v>177</v>
      </c>
      <c r="H163" s="175">
        <v>22</v>
      </c>
      <c r="I163" s="176"/>
      <c r="J163" s="176">
        <f>ROUND(I163*H163,2)</f>
        <v>0</v>
      </c>
      <c r="K163" s="173" t="s">
        <v>126</v>
      </c>
      <c r="L163" s="38"/>
      <c r="M163" s="177" t="s">
        <v>19</v>
      </c>
      <c r="N163" s="178" t="s">
        <v>44</v>
      </c>
      <c r="O163" s="179">
        <v>0.83199999999999996</v>
      </c>
      <c r="P163" s="179">
        <f>O163*H163</f>
        <v>18.303999999999998</v>
      </c>
      <c r="Q163" s="179">
        <v>1.14E-3</v>
      </c>
      <c r="R163" s="179">
        <f>Q163*H163</f>
        <v>2.5079999999999998E-2</v>
      </c>
      <c r="S163" s="179">
        <v>0</v>
      </c>
      <c r="T163" s="18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1" t="s">
        <v>160</v>
      </c>
      <c r="AT163" s="181" t="s">
        <v>122</v>
      </c>
      <c r="AU163" s="181" t="s">
        <v>83</v>
      </c>
      <c r="AY163" s="18" t="s">
        <v>119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8" t="s">
        <v>81</v>
      </c>
      <c r="BK163" s="182">
        <f>ROUND(I163*H163,2)</f>
        <v>0</v>
      </c>
      <c r="BL163" s="18" t="s">
        <v>160</v>
      </c>
      <c r="BM163" s="181" t="s">
        <v>563</v>
      </c>
    </row>
    <row r="164" spans="1:65" s="14" customFormat="1">
      <c r="B164" s="194"/>
      <c r="C164" s="195"/>
      <c r="D164" s="185" t="s">
        <v>132</v>
      </c>
      <c r="E164" s="196" t="s">
        <v>19</v>
      </c>
      <c r="F164" s="197" t="s">
        <v>162</v>
      </c>
      <c r="G164" s="195"/>
      <c r="H164" s="196" t="s">
        <v>19</v>
      </c>
      <c r="I164" s="195"/>
      <c r="J164" s="195"/>
      <c r="K164" s="195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132</v>
      </c>
      <c r="AU164" s="202" t="s">
        <v>83</v>
      </c>
      <c r="AV164" s="14" t="s">
        <v>81</v>
      </c>
      <c r="AW164" s="14" t="s">
        <v>35</v>
      </c>
      <c r="AX164" s="14" t="s">
        <v>73</v>
      </c>
      <c r="AY164" s="202" t="s">
        <v>119</v>
      </c>
    </row>
    <row r="165" spans="1:65" s="14" customFormat="1">
      <c r="B165" s="194"/>
      <c r="C165" s="195"/>
      <c r="D165" s="185" t="s">
        <v>132</v>
      </c>
      <c r="E165" s="196" t="s">
        <v>19</v>
      </c>
      <c r="F165" s="197" t="s">
        <v>215</v>
      </c>
      <c r="G165" s="195"/>
      <c r="H165" s="196" t="s">
        <v>19</v>
      </c>
      <c r="I165" s="195"/>
      <c r="J165" s="195"/>
      <c r="K165" s="195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132</v>
      </c>
      <c r="AU165" s="202" t="s">
        <v>83</v>
      </c>
      <c r="AV165" s="14" t="s">
        <v>81</v>
      </c>
      <c r="AW165" s="14" t="s">
        <v>35</v>
      </c>
      <c r="AX165" s="14" t="s">
        <v>73</v>
      </c>
      <c r="AY165" s="202" t="s">
        <v>119</v>
      </c>
    </row>
    <row r="166" spans="1:65" s="14" customFormat="1">
      <c r="B166" s="194"/>
      <c r="C166" s="195"/>
      <c r="D166" s="185" t="s">
        <v>132</v>
      </c>
      <c r="E166" s="196" t="s">
        <v>19</v>
      </c>
      <c r="F166" s="197" t="s">
        <v>236</v>
      </c>
      <c r="G166" s="195"/>
      <c r="H166" s="196" t="s">
        <v>19</v>
      </c>
      <c r="I166" s="195"/>
      <c r="J166" s="195"/>
      <c r="K166" s="195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132</v>
      </c>
      <c r="AU166" s="202" t="s">
        <v>83</v>
      </c>
      <c r="AV166" s="14" t="s">
        <v>81</v>
      </c>
      <c r="AW166" s="14" t="s">
        <v>35</v>
      </c>
      <c r="AX166" s="14" t="s">
        <v>73</v>
      </c>
      <c r="AY166" s="202" t="s">
        <v>119</v>
      </c>
    </row>
    <row r="167" spans="1:65" s="13" customFormat="1">
      <c r="B167" s="183"/>
      <c r="C167" s="184"/>
      <c r="D167" s="185" t="s">
        <v>132</v>
      </c>
      <c r="E167" s="193" t="s">
        <v>19</v>
      </c>
      <c r="F167" s="186" t="s">
        <v>564</v>
      </c>
      <c r="G167" s="184"/>
      <c r="H167" s="187">
        <v>22</v>
      </c>
      <c r="I167" s="184"/>
      <c r="J167" s="184"/>
      <c r="K167" s="184"/>
      <c r="L167" s="188"/>
      <c r="M167" s="189"/>
      <c r="N167" s="190"/>
      <c r="O167" s="190"/>
      <c r="P167" s="190"/>
      <c r="Q167" s="190"/>
      <c r="R167" s="190"/>
      <c r="S167" s="190"/>
      <c r="T167" s="191"/>
      <c r="AT167" s="192" t="s">
        <v>132</v>
      </c>
      <c r="AU167" s="192" t="s">
        <v>83</v>
      </c>
      <c r="AV167" s="13" t="s">
        <v>83</v>
      </c>
      <c r="AW167" s="13" t="s">
        <v>35</v>
      </c>
      <c r="AX167" s="13" t="s">
        <v>81</v>
      </c>
      <c r="AY167" s="192" t="s">
        <v>119</v>
      </c>
    </row>
    <row r="168" spans="1:65" s="2" customFormat="1" ht="16.5" customHeight="1">
      <c r="A168" s="33"/>
      <c r="B168" s="34"/>
      <c r="C168" s="171" t="s">
        <v>247</v>
      </c>
      <c r="D168" s="171" t="s">
        <v>122</v>
      </c>
      <c r="E168" s="172" t="s">
        <v>253</v>
      </c>
      <c r="F168" s="173" t="s">
        <v>254</v>
      </c>
      <c r="G168" s="174" t="s">
        <v>149</v>
      </c>
      <c r="H168" s="175">
        <v>1</v>
      </c>
      <c r="I168" s="176"/>
      <c r="J168" s="176">
        <f>ROUND(I168*H168,2)</f>
        <v>0</v>
      </c>
      <c r="K168" s="173" t="s">
        <v>19</v>
      </c>
      <c r="L168" s="38"/>
      <c r="M168" s="177" t="s">
        <v>19</v>
      </c>
      <c r="N168" s="178" t="s">
        <v>44</v>
      </c>
      <c r="O168" s="179">
        <v>2.54</v>
      </c>
      <c r="P168" s="179">
        <f>O168*H168</f>
        <v>2.54</v>
      </c>
      <c r="Q168" s="179">
        <v>5.8199999999999997E-3</v>
      </c>
      <c r="R168" s="179">
        <f>Q168*H168</f>
        <v>5.8199999999999997E-3</v>
      </c>
      <c r="S168" s="179">
        <v>0</v>
      </c>
      <c r="T168" s="18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1" t="s">
        <v>160</v>
      </c>
      <c r="AT168" s="181" t="s">
        <v>122</v>
      </c>
      <c r="AU168" s="181" t="s">
        <v>83</v>
      </c>
      <c r="AY168" s="18" t="s">
        <v>119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8" t="s">
        <v>81</v>
      </c>
      <c r="BK168" s="182">
        <f>ROUND(I168*H168,2)</f>
        <v>0</v>
      </c>
      <c r="BL168" s="18" t="s">
        <v>160</v>
      </c>
      <c r="BM168" s="181" t="s">
        <v>565</v>
      </c>
    </row>
    <row r="169" spans="1:65" s="14" customFormat="1">
      <c r="B169" s="194"/>
      <c r="C169" s="195"/>
      <c r="D169" s="185" t="s">
        <v>132</v>
      </c>
      <c r="E169" s="196" t="s">
        <v>19</v>
      </c>
      <c r="F169" s="197" t="s">
        <v>256</v>
      </c>
      <c r="G169" s="195"/>
      <c r="H169" s="196" t="s">
        <v>19</v>
      </c>
      <c r="I169" s="195"/>
      <c r="J169" s="195"/>
      <c r="K169" s="195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132</v>
      </c>
      <c r="AU169" s="202" t="s">
        <v>83</v>
      </c>
      <c r="AV169" s="14" t="s">
        <v>81</v>
      </c>
      <c r="AW169" s="14" t="s">
        <v>35</v>
      </c>
      <c r="AX169" s="14" t="s">
        <v>73</v>
      </c>
      <c r="AY169" s="202" t="s">
        <v>119</v>
      </c>
    </row>
    <row r="170" spans="1:65" s="14" customFormat="1">
      <c r="B170" s="194"/>
      <c r="C170" s="195"/>
      <c r="D170" s="185" t="s">
        <v>132</v>
      </c>
      <c r="E170" s="196" t="s">
        <v>19</v>
      </c>
      <c r="F170" s="197" t="s">
        <v>257</v>
      </c>
      <c r="G170" s="195"/>
      <c r="H170" s="196" t="s">
        <v>19</v>
      </c>
      <c r="I170" s="195"/>
      <c r="J170" s="195"/>
      <c r="K170" s="195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132</v>
      </c>
      <c r="AU170" s="202" t="s">
        <v>83</v>
      </c>
      <c r="AV170" s="14" t="s">
        <v>81</v>
      </c>
      <c r="AW170" s="14" t="s">
        <v>35</v>
      </c>
      <c r="AX170" s="14" t="s">
        <v>73</v>
      </c>
      <c r="AY170" s="202" t="s">
        <v>119</v>
      </c>
    </row>
    <row r="171" spans="1:65" s="13" customFormat="1">
      <c r="B171" s="183"/>
      <c r="C171" s="184"/>
      <c r="D171" s="185" t="s">
        <v>132</v>
      </c>
      <c r="E171" s="193" t="s">
        <v>19</v>
      </c>
      <c r="F171" s="186" t="s">
        <v>81</v>
      </c>
      <c r="G171" s="184"/>
      <c r="H171" s="187">
        <v>1</v>
      </c>
      <c r="I171" s="184"/>
      <c r="J171" s="184"/>
      <c r="K171" s="184"/>
      <c r="L171" s="188"/>
      <c r="M171" s="189"/>
      <c r="N171" s="190"/>
      <c r="O171" s="190"/>
      <c r="P171" s="190"/>
      <c r="Q171" s="190"/>
      <c r="R171" s="190"/>
      <c r="S171" s="190"/>
      <c r="T171" s="191"/>
      <c r="AT171" s="192" t="s">
        <v>132</v>
      </c>
      <c r="AU171" s="192" t="s">
        <v>83</v>
      </c>
      <c r="AV171" s="13" t="s">
        <v>83</v>
      </c>
      <c r="AW171" s="13" t="s">
        <v>35</v>
      </c>
      <c r="AX171" s="13" t="s">
        <v>81</v>
      </c>
      <c r="AY171" s="192" t="s">
        <v>119</v>
      </c>
    </row>
    <row r="172" spans="1:65" s="2" customFormat="1" ht="16.5" customHeight="1">
      <c r="A172" s="33"/>
      <c r="B172" s="34"/>
      <c r="C172" s="171" t="s">
        <v>252</v>
      </c>
      <c r="D172" s="171" t="s">
        <v>122</v>
      </c>
      <c r="E172" s="172" t="s">
        <v>265</v>
      </c>
      <c r="F172" s="173" t="s">
        <v>266</v>
      </c>
      <c r="G172" s="174" t="s">
        <v>261</v>
      </c>
      <c r="H172" s="175">
        <v>1</v>
      </c>
      <c r="I172" s="176"/>
      <c r="J172" s="176">
        <f>ROUND(I172*H172,2)</f>
        <v>0</v>
      </c>
      <c r="K172" s="173" t="s">
        <v>126</v>
      </c>
      <c r="L172" s="38"/>
      <c r="M172" s="177" t="s">
        <v>19</v>
      </c>
      <c r="N172" s="178" t="s">
        <v>44</v>
      </c>
      <c r="O172" s="179">
        <v>0.113</v>
      </c>
      <c r="P172" s="179">
        <f>O172*H172</f>
        <v>0.113</v>
      </c>
      <c r="Q172" s="179">
        <v>1.7000000000000001E-4</v>
      </c>
      <c r="R172" s="179">
        <f>Q172*H172</f>
        <v>1.7000000000000001E-4</v>
      </c>
      <c r="S172" s="179">
        <v>0</v>
      </c>
      <c r="T172" s="18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1" t="s">
        <v>160</v>
      </c>
      <c r="AT172" s="181" t="s">
        <v>122</v>
      </c>
      <c r="AU172" s="181" t="s">
        <v>83</v>
      </c>
      <c r="AY172" s="18" t="s">
        <v>119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8" t="s">
        <v>81</v>
      </c>
      <c r="BK172" s="182">
        <f>ROUND(I172*H172,2)</f>
        <v>0</v>
      </c>
      <c r="BL172" s="18" t="s">
        <v>160</v>
      </c>
      <c r="BM172" s="181" t="s">
        <v>566</v>
      </c>
    </row>
    <row r="173" spans="1:65" s="14" customFormat="1">
      <c r="B173" s="194"/>
      <c r="C173" s="195"/>
      <c r="D173" s="185" t="s">
        <v>132</v>
      </c>
      <c r="E173" s="196" t="s">
        <v>19</v>
      </c>
      <c r="F173" s="197" t="s">
        <v>162</v>
      </c>
      <c r="G173" s="195"/>
      <c r="H173" s="196" t="s">
        <v>19</v>
      </c>
      <c r="I173" s="195"/>
      <c r="J173" s="195"/>
      <c r="K173" s="195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132</v>
      </c>
      <c r="AU173" s="202" t="s">
        <v>83</v>
      </c>
      <c r="AV173" s="14" t="s">
        <v>81</v>
      </c>
      <c r="AW173" s="14" t="s">
        <v>35</v>
      </c>
      <c r="AX173" s="14" t="s">
        <v>73</v>
      </c>
      <c r="AY173" s="202" t="s">
        <v>119</v>
      </c>
    </row>
    <row r="174" spans="1:65" s="13" customFormat="1">
      <c r="B174" s="183"/>
      <c r="C174" s="184"/>
      <c r="D174" s="185" t="s">
        <v>132</v>
      </c>
      <c r="E174" s="193" t="s">
        <v>19</v>
      </c>
      <c r="F174" s="186" t="s">
        <v>268</v>
      </c>
      <c r="G174" s="184"/>
      <c r="H174" s="187">
        <v>1</v>
      </c>
      <c r="I174" s="184"/>
      <c r="J174" s="184"/>
      <c r="K174" s="184"/>
      <c r="L174" s="188"/>
      <c r="M174" s="189"/>
      <c r="N174" s="190"/>
      <c r="O174" s="190"/>
      <c r="P174" s="190"/>
      <c r="Q174" s="190"/>
      <c r="R174" s="190"/>
      <c r="S174" s="190"/>
      <c r="T174" s="191"/>
      <c r="AT174" s="192" t="s">
        <v>132</v>
      </c>
      <c r="AU174" s="192" t="s">
        <v>83</v>
      </c>
      <c r="AV174" s="13" t="s">
        <v>83</v>
      </c>
      <c r="AW174" s="13" t="s">
        <v>35</v>
      </c>
      <c r="AX174" s="13" t="s">
        <v>81</v>
      </c>
      <c r="AY174" s="192" t="s">
        <v>119</v>
      </c>
    </row>
    <row r="175" spans="1:65" s="2" customFormat="1" ht="16.5" customHeight="1">
      <c r="A175" s="33"/>
      <c r="B175" s="34"/>
      <c r="C175" s="171" t="s">
        <v>258</v>
      </c>
      <c r="D175" s="171" t="s">
        <v>122</v>
      </c>
      <c r="E175" s="172" t="s">
        <v>270</v>
      </c>
      <c r="F175" s="173" t="s">
        <v>271</v>
      </c>
      <c r="G175" s="174" t="s">
        <v>177</v>
      </c>
      <c r="H175" s="175">
        <v>151</v>
      </c>
      <c r="I175" s="176"/>
      <c r="J175" s="176">
        <f>ROUND(I175*H175,2)</f>
        <v>0</v>
      </c>
      <c r="K175" s="173" t="s">
        <v>126</v>
      </c>
      <c r="L175" s="38"/>
      <c r="M175" s="177" t="s">
        <v>19</v>
      </c>
      <c r="N175" s="178" t="s">
        <v>44</v>
      </c>
      <c r="O175" s="179">
        <v>4.8000000000000001E-2</v>
      </c>
      <c r="P175" s="179">
        <f>O175*H175</f>
        <v>7.2480000000000002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1" t="s">
        <v>160</v>
      </c>
      <c r="AT175" s="181" t="s">
        <v>122</v>
      </c>
      <c r="AU175" s="181" t="s">
        <v>83</v>
      </c>
      <c r="AY175" s="18" t="s">
        <v>119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8" t="s">
        <v>81</v>
      </c>
      <c r="BK175" s="182">
        <f>ROUND(I175*H175,2)</f>
        <v>0</v>
      </c>
      <c r="BL175" s="18" t="s">
        <v>160</v>
      </c>
      <c r="BM175" s="181" t="s">
        <v>567</v>
      </c>
    </row>
    <row r="176" spans="1:65" s="14" customFormat="1">
      <c r="B176" s="194"/>
      <c r="C176" s="195"/>
      <c r="D176" s="185" t="s">
        <v>132</v>
      </c>
      <c r="E176" s="196" t="s">
        <v>19</v>
      </c>
      <c r="F176" s="197" t="s">
        <v>273</v>
      </c>
      <c r="G176" s="195"/>
      <c r="H176" s="196" t="s">
        <v>19</v>
      </c>
      <c r="I176" s="195"/>
      <c r="J176" s="195"/>
      <c r="K176" s="195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132</v>
      </c>
      <c r="AU176" s="202" t="s">
        <v>83</v>
      </c>
      <c r="AV176" s="14" t="s">
        <v>81</v>
      </c>
      <c r="AW176" s="14" t="s">
        <v>35</v>
      </c>
      <c r="AX176" s="14" t="s">
        <v>73</v>
      </c>
      <c r="AY176" s="202" t="s">
        <v>119</v>
      </c>
    </row>
    <row r="177" spans="1:65" s="13" customFormat="1">
      <c r="B177" s="183"/>
      <c r="C177" s="184"/>
      <c r="D177" s="185" t="s">
        <v>132</v>
      </c>
      <c r="E177" s="193" t="s">
        <v>19</v>
      </c>
      <c r="F177" s="186" t="s">
        <v>568</v>
      </c>
      <c r="G177" s="184"/>
      <c r="H177" s="187">
        <v>151</v>
      </c>
      <c r="I177" s="184"/>
      <c r="J177" s="184"/>
      <c r="K177" s="184"/>
      <c r="L177" s="188"/>
      <c r="M177" s="189"/>
      <c r="N177" s="190"/>
      <c r="O177" s="190"/>
      <c r="P177" s="190"/>
      <c r="Q177" s="190"/>
      <c r="R177" s="190"/>
      <c r="S177" s="190"/>
      <c r="T177" s="191"/>
      <c r="AT177" s="192" t="s">
        <v>132</v>
      </c>
      <c r="AU177" s="192" t="s">
        <v>83</v>
      </c>
      <c r="AV177" s="13" t="s">
        <v>83</v>
      </c>
      <c r="AW177" s="13" t="s">
        <v>35</v>
      </c>
      <c r="AX177" s="13" t="s">
        <v>81</v>
      </c>
      <c r="AY177" s="192" t="s">
        <v>119</v>
      </c>
    </row>
    <row r="178" spans="1:65" s="2" customFormat="1" ht="16.5" customHeight="1">
      <c r="A178" s="33"/>
      <c r="B178" s="34"/>
      <c r="C178" s="171" t="s">
        <v>264</v>
      </c>
      <c r="D178" s="171" t="s">
        <v>122</v>
      </c>
      <c r="E178" s="172" t="s">
        <v>569</v>
      </c>
      <c r="F178" s="173" t="s">
        <v>570</v>
      </c>
      <c r="G178" s="174" t="s">
        <v>177</v>
      </c>
      <c r="H178" s="175">
        <v>4</v>
      </c>
      <c r="I178" s="176"/>
      <c r="J178" s="176">
        <f>ROUND(I178*H178,2)</f>
        <v>0</v>
      </c>
      <c r="K178" s="173" t="s">
        <v>126</v>
      </c>
      <c r="L178" s="38"/>
      <c r="M178" s="177" t="s">
        <v>19</v>
      </c>
      <c r="N178" s="178" t="s">
        <v>44</v>
      </c>
      <c r="O178" s="179">
        <v>5.8999999999999997E-2</v>
      </c>
      <c r="P178" s="179">
        <f>O178*H178</f>
        <v>0.23599999999999999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1" t="s">
        <v>160</v>
      </c>
      <c r="AT178" s="181" t="s">
        <v>122</v>
      </c>
      <c r="AU178" s="181" t="s">
        <v>83</v>
      </c>
      <c r="AY178" s="18" t="s">
        <v>119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8" t="s">
        <v>81</v>
      </c>
      <c r="BK178" s="182">
        <f>ROUND(I178*H178,2)</f>
        <v>0</v>
      </c>
      <c r="BL178" s="18" t="s">
        <v>160</v>
      </c>
      <c r="BM178" s="181" t="s">
        <v>571</v>
      </c>
    </row>
    <row r="179" spans="1:65" s="14" customFormat="1">
      <c r="B179" s="194"/>
      <c r="C179" s="195"/>
      <c r="D179" s="185" t="s">
        <v>132</v>
      </c>
      <c r="E179" s="196" t="s">
        <v>19</v>
      </c>
      <c r="F179" s="197" t="s">
        <v>273</v>
      </c>
      <c r="G179" s="195"/>
      <c r="H179" s="196" t="s">
        <v>19</v>
      </c>
      <c r="I179" s="195"/>
      <c r="J179" s="195"/>
      <c r="K179" s="195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132</v>
      </c>
      <c r="AU179" s="202" t="s">
        <v>83</v>
      </c>
      <c r="AV179" s="14" t="s">
        <v>81</v>
      </c>
      <c r="AW179" s="14" t="s">
        <v>35</v>
      </c>
      <c r="AX179" s="14" t="s">
        <v>73</v>
      </c>
      <c r="AY179" s="202" t="s">
        <v>119</v>
      </c>
    </row>
    <row r="180" spans="1:65" s="13" customFormat="1">
      <c r="B180" s="183"/>
      <c r="C180" s="184"/>
      <c r="D180" s="185" t="s">
        <v>132</v>
      </c>
      <c r="E180" s="193" t="s">
        <v>19</v>
      </c>
      <c r="F180" s="186" t="s">
        <v>197</v>
      </c>
      <c r="G180" s="184"/>
      <c r="H180" s="187">
        <v>4</v>
      </c>
      <c r="I180" s="184"/>
      <c r="J180" s="184"/>
      <c r="K180" s="184"/>
      <c r="L180" s="188"/>
      <c r="M180" s="189"/>
      <c r="N180" s="190"/>
      <c r="O180" s="190"/>
      <c r="P180" s="190"/>
      <c r="Q180" s="190"/>
      <c r="R180" s="190"/>
      <c r="S180" s="190"/>
      <c r="T180" s="191"/>
      <c r="AT180" s="192" t="s">
        <v>132</v>
      </c>
      <c r="AU180" s="192" t="s">
        <v>83</v>
      </c>
      <c r="AV180" s="13" t="s">
        <v>83</v>
      </c>
      <c r="AW180" s="13" t="s">
        <v>35</v>
      </c>
      <c r="AX180" s="13" t="s">
        <v>81</v>
      </c>
      <c r="AY180" s="192" t="s">
        <v>119</v>
      </c>
    </row>
    <row r="181" spans="1:65" s="2" customFormat="1" ht="16.5" customHeight="1">
      <c r="A181" s="33"/>
      <c r="B181" s="34"/>
      <c r="C181" s="171" t="s">
        <v>269</v>
      </c>
      <c r="D181" s="171" t="s">
        <v>122</v>
      </c>
      <c r="E181" s="172" t="s">
        <v>276</v>
      </c>
      <c r="F181" s="173" t="s">
        <v>277</v>
      </c>
      <c r="G181" s="174" t="s">
        <v>149</v>
      </c>
      <c r="H181" s="175">
        <v>5</v>
      </c>
      <c r="I181" s="176"/>
      <c r="J181" s="176">
        <f>ROUND(I181*H181,2)</f>
        <v>0</v>
      </c>
      <c r="K181" s="173" t="s">
        <v>19</v>
      </c>
      <c r="L181" s="38"/>
      <c r="M181" s="177" t="s">
        <v>19</v>
      </c>
      <c r="N181" s="178" t="s">
        <v>44</v>
      </c>
      <c r="O181" s="179">
        <v>0</v>
      </c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1" t="s">
        <v>160</v>
      </c>
      <c r="AT181" s="181" t="s">
        <v>122</v>
      </c>
      <c r="AU181" s="181" t="s">
        <v>83</v>
      </c>
      <c r="AY181" s="18" t="s">
        <v>119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8" t="s">
        <v>81</v>
      </c>
      <c r="BK181" s="182">
        <f>ROUND(I181*H181,2)</f>
        <v>0</v>
      </c>
      <c r="BL181" s="18" t="s">
        <v>160</v>
      </c>
      <c r="BM181" s="181" t="s">
        <v>572</v>
      </c>
    </row>
    <row r="182" spans="1:65" s="14" customFormat="1">
      <c r="B182" s="194"/>
      <c r="C182" s="195"/>
      <c r="D182" s="185" t="s">
        <v>132</v>
      </c>
      <c r="E182" s="196" t="s">
        <v>19</v>
      </c>
      <c r="F182" s="197" t="s">
        <v>162</v>
      </c>
      <c r="G182" s="195"/>
      <c r="H182" s="196" t="s">
        <v>19</v>
      </c>
      <c r="I182" s="195"/>
      <c r="J182" s="195"/>
      <c r="K182" s="195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132</v>
      </c>
      <c r="AU182" s="202" t="s">
        <v>83</v>
      </c>
      <c r="AV182" s="14" t="s">
        <v>81</v>
      </c>
      <c r="AW182" s="14" t="s">
        <v>35</v>
      </c>
      <c r="AX182" s="14" t="s">
        <v>73</v>
      </c>
      <c r="AY182" s="202" t="s">
        <v>119</v>
      </c>
    </row>
    <row r="183" spans="1:65" s="13" customFormat="1">
      <c r="B183" s="183"/>
      <c r="C183" s="184"/>
      <c r="D183" s="185" t="s">
        <v>132</v>
      </c>
      <c r="E183" s="193" t="s">
        <v>19</v>
      </c>
      <c r="F183" s="186" t="s">
        <v>142</v>
      </c>
      <c r="G183" s="184"/>
      <c r="H183" s="187">
        <v>5</v>
      </c>
      <c r="I183" s="184"/>
      <c r="J183" s="184"/>
      <c r="K183" s="184"/>
      <c r="L183" s="188"/>
      <c r="M183" s="189"/>
      <c r="N183" s="190"/>
      <c r="O183" s="190"/>
      <c r="P183" s="190"/>
      <c r="Q183" s="190"/>
      <c r="R183" s="190"/>
      <c r="S183" s="190"/>
      <c r="T183" s="191"/>
      <c r="AT183" s="192" t="s">
        <v>132</v>
      </c>
      <c r="AU183" s="192" t="s">
        <v>83</v>
      </c>
      <c r="AV183" s="13" t="s">
        <v>83</v>
      </c>
      <c r="AW183" s="13" t="s">
        <v>35</v>
      </c>
      <c r="AX183" s="13" t="s">
        <v>81</v>
      </c>
      <c r="AY183" s="192" t="s">
        <v>119</v>
      </c>
    </row>
    <row r="184" spans="1:65" s="2" customFormat="1" ht="16.5" customHeight="1">
      <c r="A184" s="33"/>
      <c r="B184" s="34"/>
      <c r="C184" s="171" t="s">
        <v>275</v>
      </c>
      <c r="D184" s="171" t="s">
        <v>122</v>
      </c>
      <c r="E184" s="172" t="s">
        <v>573</v>
      </c>
      <c r="F184" s="173" t="s">
        <v>574</v>
      </c>
      <c r="G184" s="174" t="s">
        <v>149</v>
      </c>
      <c r="H184" s="175">
        <v>3</v>
      </c>
      <c r="I184" s="176"/>
      <c r="J184" s="176">
        <f>ROUND(I184*H184,2)</f>
        <v>0</v>
      </c>
      <c r="K184" s="173" t="s">
        <v>19</v>
      </c>
      <c r="L184" s="38"/>
      <c r="M184" s="177" t="s">
        <v>19</v>
      </c>
      <c r="N184" s="178" t="s">
        <v>44</v>
      </c>
      <c r="O184" s="179">
        <v>0</v>
      </c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1" t="s">
        <v>160</v>
      </c>
      <c r="AT184" s="181" t="s">
        <v>122</v>
      </c>
      <c r="AU184" s="181" t="s">
        <v>83</v>
      </c>
      <c r="AY184" s="18" t="s">
        <v>119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8" t="s">
        <v>81</v>
      </c>
      <c r="BK184" s="182">
        <f>ROUND(I184*H184,2)</f>
        <v>0</v>
      </c>
      <c r="BL184" s="18" t="s">
        <v>160</v>
      </c>
      <c r="BM184" s="181" t="s">
        <v>575</v>
      </c>
    </row>
    <row r="185" spans="1:65" s="14" customFormat="1">
      <c r="B185" s="194"/>
      <c r="C185" s="195"/>
      <c r="D185" s="185" t="s">
        <v>132</v>
      </c>
      <c r="E185" s="196" t="s">
        <v>19</v>
      </c>
      <c r="F185" s="197" t="s">
        <v>162</v>
      </c>
      <c r="G185" s="195"/>
      <c r="H185" s="196" t="s">
        <v>19</v>
      </c>
      <c r="I185" s="195"/>
      <c r="J185" s="195"/>
      <c r="K185" s="195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132</v>
      </c>
      <c r="AU185" s="202" t="s">
        <v>83</v>
      </c>
      <c r="AV185" s="14" t="s">
        <v>81</v>
      </c>
      <c r="AW185" s="14" t="s">
        <v>35</v>
      </c>
      <c r="AX185" s="14" t="s">
        <v>73</v>
      </c>
      <c r="AY185" s="202" t="s">
        <v>119</v>
      </c>
    </row>
    <row r="186" spans="1:65" s="13" customFormat="1">
      <c r="B186" s="183"/>
      <c r="C186" s="184"/>
      <c r="D186" s="185" t="s">
        <v>132</v>
      </c>
      <c r="E186" s="193" t="s">
        <v>19</v>
      </c>
      <c r="F186" s="186" t="s">
        <v>576</v>
      </c>
      <c r="G186" s="184"/>
      <c r="H186" s="187">
        <v>3</v>
      </c>
      <c r="I186" s="184"/>
      <c r="J186" s="184"/>
      <c r="K186" s="184"/>
      <c r="L186" s="188"/>
      <c r="M186" s="189"/>
      <c r="N186" s="190"/>
      <c r="O186" s="190"/>
      <c r="P186" s="190"/>
      <c r="Q186" s="190"/>
      <c r="R186" s="190"/>
      <c r="S186" s="190"/>
      <c r="T186" s="191"/>
      <c r="AT186" s="192" t="s">
        <v>132</v>
      </c>
      <c r="AU186" s="192" t="s">
        <v>83</v>
      </c>
      <c r="AV186" s="13" t="s">
        <v>83</v>
      </c>
      <c r="AW186" s="13" t="s">
        <v>35</v>
      </c>
      <c r="AX186" s="13" t="s">
        <v>81</v>
      </c>
      <c r="AY186" s="192" t="s">
        <v>119</v>
      </c>
    </row>
    <row r="187" spans="1:65" s="2" customFormat="1" ht="16.5" customHeight="1">
      <c r="A187" s="33"/>
      <c r="B187" s="34"/>
      <c r="C187" s="171" t="s">
        <v>279</v>
      </c>
      <c r="D187" s="171" t="s">
        <v>122</v>
      </c>
      <c r="E187" s="172" t="s">
        <v>280</v>
      </c>
      <c r="F187" s="173" t="s">
        <v>281</v>
      </c>
      <c r="G187" s="174" t="s">
        <v>149</v>
      </c>
      <c r="H187" s="175">
        <v>1</v>
      </c>
      <c r="I187" s="176"/>
      <c r="J187" s="176">
        <f>ROUND(I187*H187,2)</f>
        <v>0</v>
      </c>
      <c r="K187" s="173" t="s">
        <v>19</v>
      </c>
      <c r="L187" s="38"/>
      <c r="M187" s="177" t="s">
        <v>19</v>
      </c>
      <c r="N187" s="178" t="s">
        <v>44</v>
      </c>
      <c r="O187" s="179">
        <v>0</v>
      </c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1" t="s">
        <v>160</v>
      </c>
      <c r="AT187" s="181" t="s">
        <v>122</v>
      </c>
      <c r="AU187" s="181" t="s">
        <v>83</v>
      </c>
      <c r="AY187" s="18" t="s">
        <v>119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8" t="s">
        <v>81</v>
      </c>
      <c r="BK187" s="182">
        <f>ROUND(I187*H187,2)</f>
        <v>0</v>
      </c>
      <c r="BL187" s="18" t="s">
        <v>160</v>
      </c>
      <c r="BM187" s="181" t="s">
        <v>577</v>
      </c>
    </row>
    <row r="188" spans="1:65" s="14" customFormat="1">
      <c r="B188" s="194"/>
      <c r="C188" s="195"/>
      <c r="D188" s="185" t="s">
        <v>132</v>
      </c>
      <c r="E188" s="196" t="s">
        <v>19</v>
      </c>
      <c r="F188" s="197" t="s">
        <v>162</v>
      </c>
      <c r="G188" s="195"/>
      <c r="H188" s="196" t="s">
        <v>19</v>
      </c>
      <c r="I188" s="195"/>
      <c r="J188" s="195"/>
      <c r="K188" s="195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132</v>
      </c>
      <c r="AU188" s="202" t="s">
        <v>83</v>
      </c>
      <c r="AV188" s="14" t="s">
        <v>81</v>
      </c>
      <c r="AW188" s="14" t="s">
        <v>35</v>
      </c>
      <c r="AX188" s="14" t="s">
        <v>73</v>
      </c>
      <c r="AY188" s="202" t="s">
        <v>119</v>
      </c>
    </row>
    <row r="189" spans="1:65" s="13" customFormat="1">
      <c r="B189" s="183"/>
      <c r="C189" s="184"/>
      <c r="D189" s="185" t="s">
        <v>132</v>
      </c>
      <c r="E189" s="193" t="s">
        <v>19</v>
      </c>
      <c r="F189" s="186" t="s">
        <v>81</v>
      </c>
      <c r="G189" s="184"/>
      <c r="H189" s="187">
        <v>1</v>
      </c>
      <c r="I189" s="184"/>
      <c r="J189" s="184"/>
      <c r="K189" s="184"/>
      <c r="L189" s="188"/>
      <c r="M189" s="189"/>
      <c r="N189" s="190"/>
      <c r="O189" s="190"/>
      <c r="P189" s="190"/>
      <c r="Q189" s="190"/>
      <c r="R189" s="190"/>
      <c r="S189" s="190"/>
      <c r="T189" s="191"/>
      <c r="AT189" s="192" t="s">
        <v>132</v>
      </c>
      <c r="AU189" s="192" t="s">
        <v>83</v>
      </c>
      <c r="AV189" s="13" t="s">
        <v>83</v>
      </c>
      <c r="AW189" s="13" t="s">
        <v>35</v>
      </c>
      <c r="AX189" s="13" t="s">
        <v>81</v>
      </c>
      <c r="AY189" s="192" t="s">
        <v>119</v>
      </c>
    </row>
    <row r="190" spans="1:65" s="2" customFormat="1" ht="16.5" customHeight="1">
      <c r="A190" s="33"/>
      <c r="B190" s="34"/>
      <c r="C190" s="171" t="s">
        <v>283</v>
      </c>
      <c r="D190" s="171" t="s">
        <v>122</v>
      </c>
      <c r="E190" s="172" t="s">
        <v>578</v>
      </c>
      <c r="F190" s="173" t="s">
        <v>579</v>
      </c>
      <c r="G190" s="174" t="s">
        <v>149</v>
      </c>
      <c r="H190" s="175">
        <v>1</v>
      </c>
      <c r="I190" s="176"/>
      <c r="J190" s="176">
        <f>ROUND(I190*H190,2)</f>
        <v>0</v>
      </c>
      <c r="K190" s="173" t="s">
        <v>19</v>
      </c>
      <c r="L190" s="38"/>
      <c r="M190" s="177" t="s">
        <v>19</v>
      </c>
      <c r="N190" s="178" t="s">
        <v>44</v>
      </c>
      <c r="O190" s="179">
        <v>0</v>
      </c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1" t="s">
        <v>160</v>
      </c>
      <c r="AT190" s="181" t="s">
        <v>122</v>
      </c>
      <c r="AU190" s="181" t="s">
        <v>83</v>
      </c>
      <c r="AY190" s="18" t="s">
        <v>119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8" t="s">
        <v>81</v>
      </c>
      <c r="BK190" s="182">
        <f>ROUND(I190*H190,2)</f>
        <v>0</v>
      </c>
      <c r="BL190" s="18" t="s">
        <v>160</v>
      </c>
      <c r="BM190" s="181" t="s">
        <v>580</v>
      </c>
    </row>
    <row r="191" spans="1:65" s="14" customFormat="1">
      <c r="B191" s="194"/>
      <c r="C191" s="195"/>
      <c r="D191" s="185" t="s">
        <v>132</v>
      </c>
      <c r="E191" s="196" t="s">
        <v>19</v>
      </c>
      <c r="F191" s="197" t="s">
        <v>162</v>
      </c>
      <c r="G191" s="195"/>
      <c r="H191" s="196" t="s">
        <v>19</v>
      </c>
      <c r="I191" s="195"/>
      <c r="J191" s="195"/>
      <c r="K191" s="195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132</v>
      </c>
      <c r="AU191" s="202" t="s">
        <v>83</v>
      </c>
      <c r="AV191" s="14" t="s">
        <v>81</v>
      </c>
      <c r="AW191" s="14" t="s">
        <v>35</v>
      </c>
      <c r="AX191" s="14" t="s">
        <v>73</v>
      </c>
      <c r="AY191" s="202" t="s">
        <v>119</v>
      </c>
    </row>
    <row r="192" spans="1:65" s="13" customFormat="1">
      <c r="B192" s="183"/>
      <c r="C192" s="184"/>
      <c r="D192" s="185" t="s">
        <v>132</v>
      </c>
      <c r="E192" s="193" t="s">
        <v>19</v>
      </c>
      <c r="F192" s="186" t="s">
        <v>81</v>
      </c>
      <c r="G192" s="184"/>
      <c r="H192" s="187">
        <v>1</v>
      </c>
      <c r="I192" s="184"/>
      <c r="J192" s="184"/>
      <c r="K192" s="184"/>
      <c r="L192" s="188"/>
      <c r="M192" s="189"/>
      <c r="N192" s="190"/>
      <c r="O192" s="190"/>
      <c r="P192" s="190"/>
      <c r="Q192" s="190"/>
      <c r="R192" s="190"/>
      <c r="S192" s="190"/>
      <c r="T192" s="191"/>
      <c r="AT192" s="192" t="s">
        <v>132</v>
      </c>
      <c r="AU192" s="192" t="s">
        <v>83</v>
      </c>
      <c r="AV192" s="13" t="s">
        <v>83</v>
      </c>
      <c r="AW192" s="13" t="s">
        <v>35</v>
      </c>
      <c r="AX192" s="13" t="s">
        <v>81</v>
      </c>
      <c r="AY192" s="192" t="s">
        <v>119</v>
      </c>
    </row>
    <row r="193" spans="1:65" s="2" customFormat="1" ht="16.5" customHeight="1">
      <c r="A193" s="33"/>
      <c r="B193" s="34"/>
      <c r="C193" s="171" t="s">
        <v>287</v>
      </c>
      <c r="D193" s="171" t="s">
        <v>122</v>
      </c>
      <c r="E193" s="172" t="s">
        <v>288</v>
      </c>
      <c r="F193" s="173" t="s">
        <v>289</v>
      </c>
      <c r="G193" s="174" t="s">
        <v>149</v>
      </c>
      <c r="H193" s="175">
        <v>1</v>
      </c>
      <c r="I193" s="176"/>
      <c r="J193" s="176">
        <f>ROUND(I193*H193,2)</f>
        <v>0</v>
      </c>
      <c r="K193" s="173" t="s">
        <v>19</v>
      </c>
      <c r="L193" s="38"/>
      <c r="M193" s="177" t="s">
        <v>19</v>
      </c>
      <c r="N193" s="178" t="s">
        <v>44</v>
      </c>
      <c r="O193" s="179">
        <v>0</v>
      </c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1" t="s">
        <v>160</v>
      </c>
      <c r="AT193" s="181" t="s">
        <v>122</v>
      </c>
      <c r="AU193" s="181" t="s">
        <v>83</v>
      </c>
      <c r="AY193" s="18" t="s">
        <v>119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8" t="s">
        <v>81</v>
      </c>
      <c r="BK193" s="182">
        <f>ROUND(I193*H193,2)</f>
        <v>0</v>
      </c>
      <c r="BL193" s="18" t="s">
        <v>160</v>
      </c>
      <c r="BM193" s="181" t="s">
        <v>581</v>
      </c>
    </row>
    <row r="194" spans="1:65" s="2" customFormat="1" ht="16.5" customHeight="1">
      <c r="A194" s="33"/>
      <c r="B194" s="34"/>
      <c r="C194" s="171" t="s">
        <v>171</v>
      </c>
      <c r="D194" s="171" t="s">
        <v>122</v>
      </c>
      <c r="E194" s="172" t="s">
        <v>284</v>
      </c>
      <c r="F194" s="173" t="s">
        <v>285</v>
      </c>
      <c r="G194" s="174" t="s">
        <v>149</v>
      </c>
      <c r="H194" s="175">
        <v>1</v>
      </c>
      <c r="I194" s="176"/>
      <c r="J194" s="176">
        <f>ROUND(I194*H194,2)</f>
        <v>0</v>
      </c>
      <c r="K194" s="173" t="s">
        <v>19</v>
      </c>
      <c r="L194" s="38"/>
      <c r="M194" s="177" t="s">
        <v>19</v>
      </c>
      <c r="N194" s="178" t="s">
        <v>44</v>
      </c>
      <c r="O194" s="179">
        <v>0</v>
      </c>
      <c r="P194" s="179">
        <f>O194*H194</f>
        <v>0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1" t="s">
        <v>160</v>
      </c>
      <c r="AT194" s="181" t="s">
        <v>122</v>
      </c>
      <c r="AU194" s="181" t="s">
        <v>83</v>
      </c>
      <c r="AY194" s="18" t="s">
        <v>119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18" t="s">
        <v>81</v>
      </c>
      <c r="BK194" s="182">
        <f>ROUND(I194*H194,2)</f>
        <v>0</v>
      </c>
      <c r="BL194" s="18" t="s">
        <v>160</v>
      </c>
      <c r="BM194" s="181" t="s">
        <v>582</v>
      </c>
    </row>
    <row r="195" spans="1:65" s="2" customFormat="1" ht="24" customHeight="1">
      <c r="A195" s="33"/>
      <c r="B195" s="34"/>
      <c r="C195" s="171" t="s">
        <v>294</v>
      </c>
      <c r="D195" s="171" t="s">
        <v>122</v>
      </c>
      <c r="E195" s="172" t="s">
        <v>291</v>
      </c>
      <c r="F195" s="173" t="s">
        <v>292</v>
      </c>
      <c r="G195" s="174" t="s">
        <v>125</v>
      </c>
      <c r="H195" s="175">
        <v>0.15</v>
      </c>
      <c r="I195" s="176"/>
      <c r="J195" s="176">
        <f>ROUND(I195*H195,2)</f>
        <v>0</v>
      </c>
      <c r="K195" s="173" t="s">
        <v>126</v>
      </c>
      <c r="L195" s="38"/>
      <c r="M195" s="177" t="s">
        <v>19</v>
      </c>
      <c r="N195" s="178" t="s">
        <v>44</v>
      </c>
      <c r="O195" s="179">
        <v>1.575</v>
      </c>
      <c r="P195" s="179">
        <f>O195*H195</f>
        <v>0.23624999999999999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1" t="s">
        <v>160</v>
      </c>
      <c r="AT195" s="181" t="s">
        <v>122</v>
      </c>
      <c r="AU195" s="181" t="s">
        <v>83</v>
      </c>
      <c r="AY195" s="18" t="s">
        <v>119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8" t="s">
        <v>81</v>
      </c>
      <c r="BK195" s="182">
        <f>ROUND(I195*H195,2)</f>
        <v>0</v>
      </c>
      <c r="BL195" s="18" t="s">
        <v>160</v>
      </c>
      <c r="BM195" s="181" t="s">
        <v>583</v>
      </c>
    </row>
    <row r="196" spans="1:65" s="2" customFormat="1" ht="24" customHeight="1">
      <c r="A196" s="33"/>
      <c r="B196" s="34"/>
      <c r="C196" s="171" t="s">
        <v>231</v>
      </c>
      <c r="D196" s="171" t="s">
        <v>122</v>
      </c>
      <c r="E196" s="172" t="s">
        <v>295</v>
      </c>
      <c r="F196" s="173" t="s">
        <v>296</v>
      </c>
      <c r="G196" s="174" t="s">
        <v>125</v>
      </c>
      <c r="H196" s="175">
        <v>0.15</v>
      </c>
      <c r="I196" s="176"/>
      <c r="J196" s="176">
        <f>ROUND(I196*H196,2)</f>
        <v>0</v>
      </c>
      <c r="K196" s="173" t="s">
        <v>126</v>
      </c>
      <c r="L196" s="38"/>
      <c r="M196" s="177" t="s">
        <v>19</v>
      </c>
      <c r="N196" s="178" t="s">
        <v>44</v>
      </c>
      <c r="O196" s="179">
        <v>1.21</v>
      </c>
      <c r="P196" s="179">
        <f>O196*H196</f>
        <v>0.18149999999999999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1" t="s">
        <v>160</v>
      </c>
      <c r="AT196" s="181" t="s">
        <v>122</v>
      </c>
      <c r="AU196" s="181" t="s">
        <v>83</v>
      </c>
      <c r="AY196" s="18" t="s">
        <v>119</v>
      </c>
      <c r="BE196" s="182">
        <f>IF(N196="základní",J196,0)</f>
        <v>0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18" t="s">
        <v>81</v>
      </c>
      <c r="BK196" s="182">
        <f>ROUND(I196*H196,2)</f>
        <v>0</v>
      </c>
      <c r="BL196" s="18" t="s">
        <v>160</v>
      </c>
      <c r="BM196" s="181" t="s">
        <v>584</v>
      </c>
    </row>
    <row r="197" spans="1:65" s="12" customFormat="1" ht="22.95" customHeight="1">
      <c r="B197" s="156"/>
      <c r="C197" s="157"/>
      <c r="D197" s="158" t="s">
        <v>72</v>
      </c>
      <c r="E197" s="169" t="s">
        <v>298</v>
      </c>
      <c r="F197" s="169" t="s">
        <v>299</v>
      </c>
      <c r="G197" s="157"/>
      <c r="H197" s="157"/>
      <c r="I197" s="157"/>
      <c r="J197" s="170">
        <f>BK197</f>
        <v>0</v>
      </c>
      <c r="K197" s="157"/>
      <c r="L197" s="161"/>
      <c r="M197" s="162"/>
      <c r="N197" s="163"/>
      <c r="O197" s="163"/>
      <c r="P197" s="164">
        <f>SUM(P198:P287)</f>
        <v>223.59971399999995</v>
      </c>
      <c r="Q197" s="163"/>
      <c r="R197" s="164">
        <f>SUM(R198:R287)</f>
        <v>0.31355175599999996</v>
      </c>
      <c r="S197" s="163"/>
      <c r="T197" s="165">
        <f>SUM(T198:T287)</f>
        <v>2.9E-4</v>
      </c>
      <c r="AR197" s="166" t="s">
        <v>83</v>
      </c>
      <c r="AT197" s="167" t="s">
        <v>72</v>
      </c>
      <c r="AU197" s="167" t="s">
        <v>81</v>
      </c>
      <c r="AY197" s="166" t="s">
        <v>119</v>
      </c>
      <c r="BK197" s="168">
        <f>SUM(BK198:BK287)</f>
        <v>0</v>
      </c>
    </row>
    <row r="198" spans="1:65" s="2" customFormat="1" ht="16.5" customHeight="1">
      <c r="A198" s="33"/>
      <c r="B198" s="34"/>
      <c r="C198" s="171" t="s">
        <v>313</v>
      </c>
      <c r="D198" s="171" t="s">
        <v>122</v>
      </c>
      <c r="E198" s="172" t="s">
        <v>300</v>
      </c>
      <c r="F198" s="173" t="s">
        <v>301</v>
      </c>
      <c r="G198" s="174" t="s">
        <v>177</v>
      </c>
      <c r="H198" s="175">
        <v>151</v>
      </c>
      <c r="I198" s="176"/>
      <c r="J198" s="176">
        <f>ROUND(I198*H198,2)</f>
        <v>0</v>
      </c>
      <c r="K198" s="173" t="s">
        <v>19</v>
      </c>
      <c r="L198" s="38"/>
      <c r="M198" s="177" t="s">
        <v>19</v>
      </c>
      <c r="N198" s="178" t="s">
        <v>44</v>
      </c>
      <c r="O198" s="179">
        <v>0.52900000000000003</v>
      </c>
      <c r="P198" s="179">
        <f>O198*H198</f>
        <v>79.879000000000005</v>
      </c>
      <c r="Q198" s="179">
        <v>8.1749199999999996E-4</v>
      </c>
      <c r="R198" s="179">
        <f>Q198*H198</f>
        <v>0.12344129199999999</v>
      </c>
      <c r="S198" s="179">
        <v>0</v>
      </c>
      <c r="T198" s="180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1" t="s">
        <v>160</v>
      </c>
      <c r="AT198" s="181" t="s">
        <v>122</v>
      </c>
      <c r="AU198" s="181" t="s">
        <v>83</v>
      </c>
      <c r="AY198" s="18" t="s">
        <v>119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18" t="s">
        <v>81</v>
      </c>
      <c r="BK198" s="182">
        <f>ROUND(I198*H198,2)</f>
        <v>0</v>
      </c>
      <c r="BL198" s="18" t="s">
        <v>160</v>
      </c>
      <c r="BM198" s="181" t="s">
        <v>585</v>
      </c>
    </row>
    <row r="199" spans="1:65" s="14" customFormat="1">
      <c r="B199" s="194"/>
      <c r="C199" s="195"/>
      <c r="D199" s="185" t="s">
        <v>132</v>
      </c>
      <c r="E199" s="196" t="s">
        <v>19</v>
      </c>
      <c r="F199" s="197" t="s">
        <v>303</v>
      </c>
      <c r="G199" s="195"/>
      <c r="H199" s="196" t="s">
        <v>19</v>
      </c>
      <c r="I199" s="195"/>
      <c r="J199" s="195"/>
      <c r="K199" s="195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132</v>
      </c>
      <c r="AU199" s="202" t="s">
        <v>83</v>
      </c>
      <c r="AV199" s="14" t="s">
        <v>81</v>
      </c>
      <c r="AW199" s="14" t="s">
        <v>35</v>
      </c>
      <c r="AX199" s="14" t="s">
        <v>73</v>
      </c>
      <c r="AY199" s="202" t="s">
        <v>119</v>
      </c>
    </row>
    <row r="200" spans="1:65" s="14" customFormat="1">
      <c r="B200" s="194"/>
      <c r="C200" s="195"/>
      <c r="D200" s="185" t="s">
        <v>132</v>
      </c>
      <c r="E200" s="196" t="s">
        <v>19</v>
      </c>
      <c r="F200" s="197" t="s">
        <v>304</v>
      </c>
      <c r="G200" s="195"/>
      <c r="H200" s="196" t="s">
        <v>19</v>
      </c>
      <c r="I200" s="195"/>
      <c r="J200" s="195"/>
      <c r="K200" s="195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132</v>
      </c>
      <c r="AU200" s="202" t="s">
        <v>83</v>
      </c>
      <c r="AV200" s="14" t="s">
        <v>81</v>
      </c>
      <c r="AW200" s="14" t="s">
        <v>35</v>
      </c>
      <c r="AX200" s="14" t="s">
        <v>73</v>
      </c>
      <c r="AY200" s="202" t="s">
        <v>119</v>
      </c>
    </row>
    <row r="201" spans="1:65" s="13" customFormat="1">
      <c r="B201" s="183"/>
      <c r="C201" s="184"/>
      <c r="D201" s="185" t="s">
        <v>132</v>
      </c>
      <c r="E201" s="193" t="s">
        <v>19</v>
      </c>
      <c r="F201" s="186" t="s">
        <v>586</v>
      </c>
      <c r="G201" s="184"/>
      <c r="H201" s="187">
        <v>87</v>
      </c>
      <c r="I201" s="184"/>
      <c r="J201" s="184"/>
      <c r="K201" s="184"/>
      <c r="L201" s="188"/>
      <c r="M201" s="189"/>
      <c r="N201" s="190"/>
      <c r="O201" s="190"/>
      <c r="P201" s="190"/>
      <c r="Q201" s="190"/>
      <c r="R201" s="190"/>
      <c r="S201" s="190"/>
      <c r="T201" s="191"/>
      <c r="AT201" s="192" t="s">
        <v>132</v>
      </c>
      <c r="AU201" s="192" t="s">
        <v>83</v>
      </c>
      <c r="AV201" s="13" t="s">
        <v>83</v>
      </c>
      <c r="AW201" s="13" t="s">
        <v>35</v>
      </c>
      <c r="AX201" s="13" t="s">
        <v>73</v>
      </c>
      <c r="AY201" s="192" t="s">
        <v>119</v>
      </c>
    </row>
    <row r="202" spans="1:65" s="14" customFormat="1" ht="20.399999999999999">
      <c r="B202" s="194"/>
      <c r="C202" s="195"/>
      <c r="D202" s="185" t="s">
        <v>132</v>
      </c>
      <c r="E202" s="196" t="s">
        <v>19</v>
      </c>
      <c r="F202" s="197" t="s">
        <v>306</v>
      </c>
      <c r="G202" s="195"/>
      <c r="H202" s="196" t="s">
        <v>19</v>
      </c>
      <c r="I202" s="195"/>
      <c r="J202" s="195"/>
      <c r="K202" s="195"/>
      <c r="L202" s="198"/>
      <c r="M202" s="199"/>
      <c r="N202" s="200"/>
      <c r="O202" s="200"/>
      <c r="P202" s="200"/>
      <c r="Q202" s="200"/>
      <c r="R202" s="200"/>
      <c r="S202" s="200"/>
      <c r="T202" s="201"/>
      <c r="AT202" s="202" t="s">
        <v>132</v>
      </c>
      <c r="AU202" s="202" t="s">
        <v>83</v>
      </c>
      <c r="AV202" s="14" t="s">
        <v>81</v>
      </c>
      <c r="AW202" s="14" t="s">
        <v>35</v>
      </c>
      <c r="AX202" s="14" t="s">
        <v>73</v>
      </c>
      <c r="AY202" s="202" t="s">
        <v>119</v>
      </c>
    </row>
    <row r="203" spans="1:65" s="13" customFormat="1">
      <c r="B203" s="183"/>
      <c r="C203" s="184"/>
      <c r="D203" s="185" t="s">
        <v>132</v>
      </c>
      <c r="E203" s="193" t="s">
        <v>19</v>
      </c>
      <c r="F203" s="186" t="s">
        <v>587</v>
      </c>
      <c r="G203" s="184"/>
      <c r="H203" s="187">
        <v>11</v>
      </c>
      <c r="I203" s="184"/>
      <c r="J203" s="184"/>
      <c r="K203" s="184"/>
      <c r="L203" s="188"/>
      <c r="M203" s="189"/>
      <c r="N203" s="190"/>
      <c r="O203" s="190"/>
      <c r="P203" s="190"/>
      <c r="Q203" s="190"/>
      <c r="R203" s="190"/>
      <c r="S203" s="190"/>
      <c r="T203" s="191"/>
      <c r="AT203" s="192" t="s">
        <v>132</v>
      </c>
      <c r="AU203" s="192" t="s">
        <v>83</v>
      </c>
      <c r="AV203" s="13" t="s">
        <v>83</v>
      </c>
      <c r="AW203" s="13" t="s">
        <v>35</v>
      </c>
      <c r="AX203" s="13" t="s">
        <v>73</v>
      </c>
      <c r="AY203" s="192" t="s">
        <v>119</v>
      </c>
    </row>
    <row r="204" spans="1:65" s="14" customFormat="1">
      <c r="B204" s="194"/>
      <c r="C204" s="195"/>
      <c r="D204" s="185" t="s">
        <v>132</v>
      </c>
      <c r="E204" s="196" t="s">
        <v>19</v>
      </c>
      <c r="F204" s="197" t="s">
        <v>308</v>
      </c>
      <c r="G204" s="195"/>
      <c r="H204" s="196" t="s">
        <v>19</v>
      </c>
      <c r="I204" s="195"/>
      <c r="J204" s="195"/>
      <c r="K204" s="195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132</v>
      </c>
      <c r="AU204" s="202" t="s">
        <v>83</v>
      </c>
      <c r="AV204" s="14" t="s">
        <v>81</v>
      </c>
      <c r="AW204" s="14" t="s">
        <v>35</v>
      </c>
      <c r="AX204" s="14" t="s">
        <v>73</v>
      </c>
      <c r="AY204" s="202" t="s">
        <v>119</v>
      </c>
    </row>
    <row r="205" spans="1:65" s="14" customFormat="1">
      <c r="B205" s="194"/>
      <c r="C205" s="195"/>
      <c r="D205" s="185" t="s">
        <v>132</v>
      </c>
      <c r="E205" s="196" t="s">
        <v>19</v>
      </c>
      <c r="F205" s="197" t="s">
        <v>309</v>
      </c>
      <c r="G205" s="195"/>
      <c r="H205" s="196" t="s">
        <v>19</v>
      </c>
      <c r="I205" s="195"/>
      <c r="J205" s="195"/>
      <c r="K205" s="195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132</v>
      </c>
      <c r="AU205" s="202" t="s">
        <v>83</v>
      </c>
      <c r="AV205" s="14" t="s">
        <v>81</v>
      </c>
      <c r="AW205" s="14" t="s">
        <v>35</v>
      </c>
      <c r="AX205" s="14" t="s">
        <v>73</v>
      </c>
      <c r="AY205" s="202" t="s">
        <v>119</v>
      </c>
    </row>
    <row r="206" spans="1:65" s="13" customFormat="1">
      <c r="B206" s="183"/>
      <c r="C206" s="184"/>
      <c r="D206" s="185" t="s">
        <v>132</v>
      </c>
      <c r="E206" s="193" t="s">
        <v>19</v>
      </c>
      <c r="F206" s="186" t="s">
        <v>588</v>
      </c>
      <c r="G206" s="184"/>
      <c r="H206" s="187">
        <v>37</v>
      </c>
      <c r="I206" s="184"/>
      <c r="J206" s="184"/>
      <c r="K206" s="184"/>
      <c r="L206" s="188"/>
      <c r="M206" s="189"/>
      <c r="N206" s="190"/>
      <c r="O206" s="190"/>
      <c r="P206" s="190"/>
      <c r="Q206" s="190"/>
      <c r="R206" s="190"/>
      <c r="S206" s="190"/>
      <c r="T206" s="191"/>
      <c r="AT206" s="192" t="s">
        <v>132</v>
      </c>
      <c r="AU206" s="192" t="s">
        <v>83</v>
      </c>
      <c r="AV206" s="13" t="s">
        <v>83</v>
      </c>
      <c r="AW206" s="13" t="s">
        <v>35</v>
      </c>
      <c r="AX206" s="13" t="s">
        <v>73</v>
      </c>
      <c r="AY206" s="192" t="s">
        <v>119</v>
      </c>
    </row>
    <row r="207" spans="1:65" s="14" customFormat="1" ht="20.399999999999999">
      <c r="B207" s="194"/>
      <c r="C207" s="195"/>
      <c r="D207" s="185" t="s">
        <v>132</v>
      </c>
      <c r="E207" s="196" t="s">
        <v>19</v>
      </c>
      <c r="F207" s="197" t="s">
        <v>311</v>
      </c>
      <c r="G207" s="195"/>
      <c r="H207" s="196" t="s">
        <v>19</v>
      </c>
      <c r="I207" s="195"/>
      <c r="J207" s="195"/>
      <c r="K207" s="195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132</v>
      </c>
      <c r="AU207" s="202" t="s">
        <v>83</v>
      </c>
      <c r="AV207" s="14" t="s">
        <v>81</v>
      </c>
      <c r="AW207" s="14" t="s">
        <v>35</v>
      </c>
      <c r="AX207" s="14" t="s">
        <v>73</v>
      </c>
      <c r="AY207" s="202" t="s">
        <v>119</v>
      </c>
    </row>
    <row r="208" spans="1:65" s="13" customFormat="1">
      <c r="B208" s="183"/>
      <c r="C208" s="184"/>
      <c r="D208" s="185" t="s">
        <v>132</v>
      </c>
      <c r="E208" s="193" t="s">
        <v>19</v>
      </c>
      <c r="F208" s="186" t="s">
        <v>589</v>
      </c>
      <c r="G208" s="184"/>
      <c r="H208" s="187">
        <v>16</v>
      </c>
      <c r="I208" s="184"/>
      <c r="J208" s="184"/>
      <c r="K208" s="184"/>
      <c r="L208" s="188"/>
      <c r="M208" s="189"/>
      <c r="N208" s="190"/>
      <c r="O208" s="190"/>
      <c r="P208" s="190"/>
      <c r="Q208" s="190"/>
      <c r="R208" s="190"/>
      <c r="S208" s="190"/>
      <c r="T208" s="191"/>
      <c r="AT208" s="192" t="s">
        <v>132</v>
      </c>
      <c r="AU208" s="192" t="s">
        <v>83</v>
      </c>
      <c r="AV208" s="13" t="s">
        <v>83</v>
      </c>
      <c r="AW208" s="13" t="s">
        <v>35</v>
      </c>
      <c r="AX208" s="13" t="s">
        <v>73</v>
      </c>
      <c r="AY208" s="192" t="s">
        <v>119</v>
      </c>
    </row>
    <row r="209" spans="1:65" s="15" customFormat="1">
      <c r="B209" s="203"/>
      <c r="C209" s="204"/>
      <c r="D209" s="185" t="s">
        <v>132</v>
      </c>
      <c r="E209" s="205" t="s">
        <v>19</v>
      </c>
      <c r="F209" s="206" t="s">
        <v>166</v>
      </c>
      <c r="G209" s="204"/>
      <c r="H209" s="207">
        <v>151</v>
      </c>
      <c r="I209" s="204"/>
      <c r="J209" s="204"/>
      <c r="K209" s="204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132</v>
      </c>
      <c r="AU209" s="212" t="s">
        <v>83</v>
      </c>
      <c r="AV209" s="15" t="s">
        <v>127</v>
      </c>
      <c r="AW209" s="15" t="s">
        <v>35</v>
      </c>
      <c r="AX209" s="15" t="s">
        <v>81</v>
      </c>
      <c r="AY209" s="212" t="s">
        <v>119</v>
      </c>
    </row>
    <row r="210" spans="1:65" s="2" customFormat="1" ht="16.5" customHeight="1">
      <c r="A210" s="33"/>
      <c r="B210" s="34"/>
      <c r="C210" s="171" t="s">
        <v>319</v>
      </c>
      <c r="D210" s="171" t="s">
        <v>122</v>
      </c>
      <c r="E210" s="172" t="s">
        <v>314</v>
      </c>
      <c r="F210" s="173" t="s">
        <v>315</v>
      </c>
      <c r="G210" s="174" t="s">
        <v>177</v>
      </c>
      <c r="H210" s="175">
        <v>58</v>
      </c>
      <c r="I210" s="176"/>
      <c r="J210" s="176">
        <f>ROUND(I210*H210,2)</f>
        <v>0</v>
      </c>
      <c r="K210" s="173" t="s">
        <v>19</v>
      </c>
      <c r="L210" s="38"/>
      <c r="M210" s="177" t="s">
        <v>19</v>
      </c>
      <c r="N210" s="178" t="s">
        <v>44</v>
      </c>
      <c r="O210" s="179">
        <v>0.61599999999999999</v>
      </c>
      <c r="P210" s="179">
        <f>O210*H210</f>
        <v>35.728000000000002</v>
      </c>
      <c r="Q210" s="179">
        <v>9.8700000000000003E-4</v>
      </c>
      <c r="R210" s="179">
        <f>Q210*H210</f>
        <v>5.7246000000000005E-2</v>
      </c>
      <c r="S210" s="179">
        <v>0</v>
      </c>
      <c r="T210" s="180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1" t="s">
        <v>160</v>
      </c>
      <c r="AT210" s="181" t="s">
        <v>122</v>
      </c>
      <c r="AU210" s="181" t="s">
        <v>83</v>
      </c>
      <c r="AY210" s="18" t="s">
        <v>119</v>
      </c>
      <c r="BE210" s="182">
        <f>IF(N210="základní",J210,0)</f>
        <v>0</v>
      </c>
      <c r="BF210" s="182">
        <f>IF(N210="snížená",J210,0)</f>
        <v>0</v>
      </c>
      <c r="BG210" s="182">
        <f>IF(N210="zákl. přenesená",J210,0)</f>
        <v>0</v>
      </c>
      <c r="BH210" s="182">
        <f>IF(N210="sníž. přenesená",J210,0)</f>
        <v>0</v>
      </c>
      <c r="BI210" s="182">
        <f>IF(N210="nulová",J210,0)</f>
        <v>0</v>
      </c>
      <c r="BJ210" s="18" t="s">
        <v>81</v>
      </c>
      <c r="BK210" s="182">
        <f>ROUND(I210*H210,2)</f>
        <v>0</v>
      </c>
      <c r="BL210" s="18" t="s">
        <v>160</v>
      </c>
      <c r="BM210" s="181" t="s">
        <v>590</v>
      </c>
    </row>
    <row r="211" spans="1:65" s="14" customFormat="1">
      <c r="B211" s="194"/>
      <c r="C211" s="195"/>
      <c r="D211" s="185" t="s">
        <v>132</v>
      </c>
      <c r="E211" s="196" t="s">
        <v>19</v>
      </c>
      <c r="F211" s="197" t="s">
        <v>303</v>
      </c>
      <c r="G211" s="195"/>
      <c r="H211" s="196" t="s">
        <v>19</v>
      </c>
      <c r="I211" s="195"/>
      <c r="J211" s="195"/>
      <c r="K211" s="195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132</v>
      </c>
      <c r="AU211" s="202" t="s">
        <v>83</v>
      </c>
      <c r="AV211" s="14" t="s">
        <v>81</v>
      </c>
      <c r="AW211" s="14" t="s">
        <v>35</v>
      </c>
      <c r="AX211" s="14" t="s">
        <v>73</v>
      </c>
      <c r="AY211" s="202" t="s">
        <v>119</v>
      </c>
    </row>
    <row r="212" spans="1:65" s="14" customFormat="1">
      <c r="B212" s="194"/>
      <c r="C212" s="195"/>
      <c r="D212" s="185" t="s">
        <v>132</v>
      </c>
      <c r="E212" s="196" t="s">
        <v>19</v>
      </c>
      <c r="F212" s="197" t="s">
        <v>304</v>
      </c>
      <c r="G212" s="195"/>
      <c r="H212" s="196" t="s">
        <v>19</v>
      </c>
      <c r="I212" s="195"/>
      <c r="J212" s="195"/>
      <c r="K212" s="195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132</v>
      </c>
      <c r="AU212" s="202" t="s">
        <v>83</v>
      </c>
      <c r="AV212" s="14" t="s">
        <v>81</v>
      </c>
      <c r="AW212" s="14" t="s">
        <v>35</v>
      </c>
      <c r="AX212" s="14" t="s">
        <v>73</v>
      </c>
      <c r="AY212" s="202" t="s">
        <v>119</v>
      </c>
    </row>
    <row r="213" spans="1:65" s="13" customFormat="1">
      <c r="B213" s="183"/>
      <c r="C213" s="184"/>
      <c r="D213" s="185" t="s">
        <v>132</v>
      </c>
      <c r="E213" s="193" t="s">
        <v>19</v>
      </c>
      <c r="F213" s="186" t="s">
        <v>591</v>
      </c>
      <c r="G213" s="184"/>
      <c r="H213" s="187">
        <v>28</v>
      </c>
      <c r="I213" s="184"/>
      <c r="J213" s="184"/>
      <c r="K213" s="184"/>
      <c r="L213" s="188"/>
      <c r="M213" s="189"/>
      <c r="N213" s="190"/>
      <c r="O213" s="190"/>
      <c r="P213" s="190"/>
      <c r="Q213" s="190"/>
      <c r="R213" s="190"/>
      <c r="S213" s="190"/>
      <c r="T213" s="191"/>
      <c r="AT213" s="192" t="s">
        <v>132</v>
      </c>
      <c r="AU213" s="192" t="s">
        <v>83</v>
      </c>
      <c r="AV213" s="13" t="s">
        <v>83</v>
      </c>
      <c r="AW213" s="13" t="s">
        <v>35</v>
      </c>
      <c r="AX213" s="13" t="s">
        <v>73</v>
      </c>
      <c r="AY213" s="192" t="s">
        <v>119</v>
      </c>
    </row>
    <row r="214" spans="1:65" s="14" customFormat="1" ht="20.399999999999999">
      <c r="B214" s="194"/>
      <c r="C214" s="195"/>
      <c r="D214" s="185" t="s">
        <v>132</v>
      </c>
      <c r="E214" s="196" t="s">
        <v>19</v>
      </c>
      <c r="F214" s="197" t="s">
        <v>306</v>
      </c>
      <c r="G214" s="195"/>
      <c r="H214" s="196" t="s">
        <v>19</v>
      </c>
      <c r="I214" s="195"/>
      <c r="J214" s="195"/>
      <c r="K214" s="195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132</v>
      </c>
      <c r="AU214" s="202" t="s">
        <v>83</v>
      </c>
      <c r="AV214" s="14" t="s">
        <v>81</v>
      </c>
      <c r="AW214" s="14" t="s">
        <v>35</v>
      </c>
      <c r="AX214" s="14" t="s">
        <v>73</v>
      </c>
      <c r="AY214" s="202" t="s">
        <v>119</v>
      </c>
    </row>
    <row r="215" spans="1:65" s="13" customFormat="1">
      <c r="B215" s="183"/>
      <c r="C215" s="184"/>
      <c r="D215" s="185" t="s">
        <v>132</v>
      </c>
      <c r="E215" s="193" t="s">
        <v>19</v>
      </c>
      <c r="F215" s="186" t="s">
        <v>576</v>
      </c>
      <c r="G215" s="184"/>
      <c r="H215" s="187">
        <v>3</v>
      </c>
      <c r="I215" s="184"/>
      <c r="J215" s="184"/>
      <c r="K215" s="184"/>
      <c r="L215" s="188"/>
      <c r="M215" s="189"/>
      <c r="N215" s="190"/>
      <c r="O215" s="190"/>
      <c r="P215" s="190"/>
      <c r="Q215" s="190"/>
      <c r="R215" s="190"/>
      <c r="S215" s="190"/>
      <c r="T215" s="191"/>
      <c r="AT215" s="192" t="s">
        <v>132</v>
      </c>
      <c r="AU215" s="192" t="s">
        <v>83</v>
      </c>
      <c r="AV215" s="13" t="s">
        <v>83</v>
      </c>
      <c r="AW215" s="13" t="s">
        <v>35</v>
      </c>
      <c r="AX215" s="13" t="s">
        <v>73</v>
      </c>
      <c r="AY215" s="192" t="s">
        <v>119</v>
      </c>
    </row>
    <row r="216" spans="1:65" s="14" customFormat="1">
      <c r="B216" s="194"/>
      <c r="C216" s="195"/>
      <c r="D216" s="185" t="s">
        <v>132</v>
      </c>
      <c r="E216" s="196" t="s">
        <v>19</v>
      </c>
      <c r="F216" s="197" t="s">
        <v>308</v>
      </c>
      <c r="G216" s="195"/>
      <c r="H216" s="196" t="s">
        <v>19</v>
      </c>
      <c r="I216" s="195"/>
      <c r="J216" s="195"/>
      <c r="K216" s="195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132</v>
      </c>
      <c r="AU216" s="202" t="s">
        <v>83</v>
      </c>
      <c r="AV216" s="14" t="s">
        <v>81</v>
      </c>
      <c r="AW216" s="14" t="s">
        <v>35</v>
      </c>
      <c r="AX216" s="14" t="s">
        <v>73</v>
      </c>
      <c r="AY216" s="202" t="s">
        <v>119</v>
      </c>
    </row>
    <row r="217" spans="1:65" s="14" customFormat="1">
      <c r="B217" s="194"/>
      <c r="C217" s="195"/>
      <c r="D217" s="185" t="s">
        <v>132</v>
      </c>
      <c r="E217" s="196" t="s">
        <v>19</v>
      </c>
      <c r="F217" s="197" t="s">
        <v>309</v>
      </c>
      <c r="G217" s="195"/>
      <c r="H217" s="196" t="s">
        <v>19</v>
      </c>
      <c r="I217" s="195"/>
      <c r="J217" s="195"/>
      <c r="K217" s="195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132</v>
      </c>
      <c r="AU217" s="202" t="s">
        <v>83</v>
      </c>
      <c r="AV217" s="14" t="s">
        <v>81</v>
      </c>
      <c r="AW217" s="14" t="s">
        <v>35</v>
      </c>
      <c r="AX217" s="14" t="s">
        <v>73</v>
      </c>
      <c r="AY217" s="202" t="s">
        <v>119</v>
      </c>
    </row>
    <row r="218" spans="1:65" s="13" customFormat="1">
      <c r="B218" s="183"/>
      <c r="C218" s="184"/>
      <c r="D218" s="185" t="s">
        <v>132</v>
      </c>
      <c r="E218" s="193" t="s">
        <v>19</v>
      </c>
      <c r="F218" s="186" t="s">
        <v>592</v>
      </c>
      <c r="G218" s="184"/>
      <c r="H218" s="187">
        <v>9</v>
      </c>
      <c r="I218" s="184"/>
      <c r="J218" s="184"/>
      <c r="K218" s="184"/>
      <c r="L218" s="188"/>
      <c r="M218" s="189"/>
      <c r="N218" s="190"/>
      <c r="O218" s="190"/>
      <c r="P218" s="190"/>
      <c r="Q218" s="190"/>
      <c r="R218" s="190"/>
      <c r="S218" s="190"/>
      <c r="T218" s="191"/>
      <c r="AT218" s="192" t="s">
        <v>132</v>
      </c>
      <c r="AU218" s="192" t="s">
        <v>83</v>
      </c>
      <c r="AV218" s="13" t="s">
        <v>83</v>
      </c>
      <c r="AW218" s="13" t="s">
        <v>35</v>
      </c>
      <c r="AX218" s="13" t="s">
        <v>73</v>
      </c>
      <c r="AY218" s="192" t="s">
        <v>119</v>
      </c>
    </row>
    <row r="219" spans="1:65" s="14" customFormat="1" ht="20.399999999999999">
      <c r="B219" s="194"/>
      <c r="C219" s="195"/>
      <c r="D219" s="185" t="s">
        <v>132</v>
      </c>
      <c r="E219" s="196" t="s">
        <v>19</v>
      </c>
      <c r="F219" s="197" t="s">
        <v>311</v>
      </c>
      <c r="G219" s="195"/>
      <c r="H219" s="196" t="s">
        <v>19</v>
      </c>
      <c r="I219" s="195"/>
      <c r="J219" s="195"/>
      <c r="K219" s="195"/>
      <c r="L219" s="198"/>
      <c r="M219" s="199"/>
      <c r="N219" s="200"/>
      <c r="O219" s="200"/>
      <c r="P219" s="200"/>
      <c r="Q219" s="200"/>
      <c r="R219" s="200"/>
      <c r="S219" s="200"/>
      <c r="T219" s="201"/>
      <c r="AT219" s="202" t="s">
        <v>132</v>
      </c>
      <c r="AU219" s="202" t="s">
        <v>83</v>
      </c>
      <c r="AV219" s="14" t="s">
        <v>81</v>
      </c>
      <c r="AW219" s="14" t="s">
        <v>35</v>
      </c>
      <c r="AX219" s="14" t="s">
        <v>73</v>
      </c>
      <c r="AY219" s="202" t="s">
        <v>119</v>
      </c>
    </row>
    <row r="220" spans="1:65" s="13" customFormat="1">
      <c r="B220" s="183"/>
      <c r="C220" s="184"/>
      <c r="D220" s="185" t="s">
        <v>132</v>
      </c>
      <c r="E220" s="193" t="s">
        <v>19</v>
      </c>
      <c r="F220" s="186" t="s">
        <v>543</v>
      </c>
      <c r="G220" s="184"/>
      <c r="H220" s="187">
        <v>18</v>
      </c>
      <c r="I220" s="184"/>
      <c r="J220" s="184"/>
      <c r="K220" s="184"/>
      <c r="L220" s="188"/>
      <c r="M220" s="189"/>
      <c r="N220" s="190"/>
      <c r="O220" s="190"/>
      <c r="P220" s="190"/>
      <c r="Q220" s="190"/>
      <c r="R220" s="190"/>
      <c r="S220" s="190"/>
      <c r="T220" s="191"/>
      <c r="AT220" s="192" t="s">
        <v>132</v>
      </c>
      <c r="AU220" s="192" t="s">
        <v>83</v>
      </c>
      <c r="AV220" s="13" t="s">
        <v>83</v>
      </c>
      <c r="AW220" s="13" t="s">
        <v>35</v>
      </c>
      <c r="AX220" s="13" t="s">
        <v>73</v>
      </c>
      <c r="AY220" s="192" t="s">
        <v>119</v>
      </c>
    </row>
    <row r="221" spans="1:65" s="15" customFormat="1">
      <c r="B221" s="203"/>
      <c r="C221" s="204"/>
      <c r="D221" s="185" t="s">
        <v>132</v>
      </c>
      <c r="E221" s="205" t="s">
        <v>19</v>
      </c>
      <c r="F221" s="206" t="s">
        <v>166</v>
      </c>
      <c r="G221" s="204"/>
      <c r="H221" s="207">
        <v>58</v>
      </c>
      <c r="I221" s="204"/>
      <c r="J221" s="204"/>
      <c r="K221" s="204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132</v>
      </c>
      <c r="AU221" s="212" t="s">
        <v>83</v>
      </c>
      <c r="AV221" s="15" t="s">
        <v>127</v>
      </c>
      <c r="AW221" s="15" t="s">
        <v>35</v>
      </c>
      <c r="AX221" s="15" t="s">
        <v>81</v>
      </c>
      <c r="AY221" s="212" t="s">
        <v>119</v>
      </c>
    </row>
    <row r="222" spans="1:65" s="2" customFormat="1" ht="16.5" customHeight="1">
      <c r="A222" s="33"/>
      <c r="B222" s="34"/>
      <c r="C222" s="171" t="s">
        <v>324</v>
      </c>
      <c r="D222" s="171" t="s">
        <v>122</v>
      </c>
      <c r="E222" s="172" t="s">
        <v>320</v>
      </c>
      <c r="F222" s="173" t="s">
        <v>321</v>
      </c>
      <c r="G222" s="174" t="s">
        <v>177</v>
      </c>
      <c r="H222" s="175">
        <v>66</v>
      </c>
      <c r="I222" s="176"/>
      <c r="J222" s="176">
        <f>ROUND(I222*H222,2)</f>
        <v>0</v>
      </c>
      <c r="K222" s="173" t="s">
        <v>19</v>
      </c>
      <c r="L222" s="38"/>
      <c r="M222" s="177" t="s">
        <v>19</v>
      </c>
      <c r="N222" s="178" t="s">
        <v>44</v>
      </c>
      <c r="O222" s="179">
        <v>0.69599999999999995</v>
      </c>
      <c r="P222" s="179">
        <f>O222*H222</f>
        <v>45.936</v>
      </c>
      <c r="Q222" s="179">
        <v>1.2887040000000001E-3</v>
      </c>
      <c r="R222" s="179">
        <f>Q222*H222</f>
        <v>8.505446400000001E-2</v>
      </c>
      <c r="S222" s="179">
        <v>0</v>
      </c>
      <c r="T222" s="18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1" t="s">
        <v>160</v>
      </c>
      <c r="AT222" s="181" t="s">
        <v>122</v>
      </c>
      <c r="AU222" s="181" t="s">
        <v>83</v>
      </c>
      <c r="AY222" s="18" t="s">
        <v>119</v>
      </c>
      <c r="BE222" s="182">
        <f>IF(N222="základní",J222,0)</f>
        <v>0</v>
      </c>
      <c r="BF222" s="182">
        <f>IF(N222="snížená",J222,0)</f>
        <v>0</v>
      </c>
      <c r="BG222" s="182">
        <f>IF(N222="zákl. přenesená",J222,0)</f>
        <v>0</v>
      </c>
      <c r="BH222" s="182">
        <f>IF(N222="sníž. přenesená",J222,0)</f>
        <v>0</v>
      </c>
      <c r="BI222" s="182">
        <f>IF(N222="nulová",J222,0)</f>
        <v>0</v>
      </c>
      <c r="BJ222" s="18" t="s">
        <v>81</v>
      </c>
      <c r="BK222" s="182">
        <f>ROUND(I222*H222,2)</f>
        <v>0</v>
      </c>
      <c r="BL222" s="18" t="s">
        <v>160</v>
      </c>
      <c r="BM222" s="181" t="s">
        <v>593</v>
      </c>
    </row>
    <row r="223" spans="1:65" s="14" customFormat="1">
      <c r="B223" s="194"/>
      <c r="C223" s="195"/>
      <c r="D223" s="185" t="s">
        <v>132</v>
      </c>
      <c r="E223" s="196" t="s">
        <v>19</v>
      </c>
      <c r="F223" s="197" t="s">
        <v>303</v>
      </c>
      <c r="G223" s="195"/>
      <c r="H223" s="196" t="s">
        <v>19</v>
      </c>
      <c r="I223" s="195"/>
      <c r="J223" s="195"/>
      <c r="K223" s="195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132</v>
      </c>
      <c r="AU223" s="202" t="s">
        <v>83</v>
      </c>
      <c r="AV223" s="14" t="s">
        <v>81</v>
      </c>
      <c r="AW223" s="14" t="s">
        <v>35</v>
      </c>
      <c r="AX223" s="14" t="s">
        <v>73</v>
      </c>
      <c r="AY223" s="202" t="s">
        <v>119</v>
      </c>
    </row>
    <row r="224" spans="1:65" s="14" customFormat="1" ht="20.399999999999999">
      <c r="B224" s="194"/>
      <c r="C224" s="195"/>
      <c r="D224" s="185" t="s">
        <v>132</v>
      </c>
      <c r="E224" s="196" t="s">
        <v>19</v>
      </c>
      <c r="F224" s="197" t="s">
        <v>306</v>
      </c>
      <c r="G224" s="195"/>
      <c r="H224" s="196" t="s">
        <v>19</v>
      </c>
      <c r="I224" s="195"/>
      <c r="J224" s="195"/>
      <c r="K224" s="195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132</v>
      </c>
      <c r="AU224" s="202" t="s">
        <v>83</v>
      </c>
      <c r="AV224" s="14" t="s">
        <v>81</v>
      </c>
      <c r="AW224" s="14" t="s">
        <v>35</v>
      </c>
      <c r="AX224" s="14" t="s">
        <v>73</v>
      </c>
      <c r="AY224" s="202" t="s">
        <v>119</v>
      </c>
    </row>
    <row r="225" spans="1:65" s="13" customFormat="1">
      <c r="B225" s="183"/>
      <c r="C225" s="184"/>
      <c r="D225" s="185" t="s">
        <v>132</v>
      </c>
      <c r="E225" s="193" t="s">
        <v>19</v>
      </c>
      <c r="F225" s="186" t="s">
        <v>594</v>
      </c>
      <c r="G225" s="184"/>
      <c r="H225" s="187">
        <v>40</v>
      </c>
      <c r="I225" s="184"/>
      <c r="J225" s="184"/>
      <c r="K225" s="184"/>
      <c r="L225" s="188"/>
      <c r="M225" s="189"/>
      <c r="N225" s="190"/>
      <c r="O225" s="190"/>
      <c r="P225" s="190"/>
      <c r="Q225" s="190"/>
      <c r="R225" s="190"/>
      <c r="S225" s="190"/>
      <c r="T225" s="191"/>
      <c r="AT225" s="192" t="s">
        <v>132</v>
      </c>
      <c r="AU225" s="192" t="s">
        <v>83</v>
      </c>
      <c r="AV225" s="13" t="s">
        <v>83</v>
      </c>
      <c r="AW225" s="13" t="s">
        <v>35</v>
      </c>
      <c r="AX225" s="13" t="s">
        <v>73</v>
      </c>
      <c r="AY225" s="192" t="s">
        <v>119</v>
      </c>
    </row>
    <row r="226" spans="1:65" s="14" customFormat="1">
      <c r="B226" s="194"/>
      <c r="C226" s="195"/>
      <c r="D226" s="185" t="s">
        <v>132</v>
      </c>
      <c r="E226" s="196" t="s">
        <v>19</v>
      </c>
      <c r="F226" s="197" t="s">
        <v>308</v>
      </c>
      <c r="G226" s="195"/>
      <c r="H226" s="196" t="s">
        <v>19</v>
      </c>
      <c r="I226" s="195"/>
      <c r="J226" s="195"/>
      <c r="K226" s="195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132</v>
      </c>
      <c r="AU226" s="202" t="s">
        <v>83</v>
      </c>
      <c r="AV226" s="14" t="s">
        <v>81</v>
      </c>
      <c r="AW226" s="14" t="s">
        <v>35</v>
      </c>
      <c r="AX226" s="14" t="s">
        <v>73</v>
      </c>
      <c r="AY226" s="202" t="s">
        <v>119</v>
      </c>
    </row>
    <row r="227" spans="1:65" s="14" customFormat="1" ht="20.399999999999999">
      <c r="B227" s="194"/>
      <c r="C227" s="195"/>
      <c r="D227" s="185" t="s">
        <v>132</v>
      </c>
      <c r="E227" s="196" t="s">
        <v>19</v>
      </c>
      <c r="F227" s="197" t="s">
        <v>311</v>
      </c>
      <c r="G227" s="195"/>
      <c r="H227" s="196" t="s">
        <v>19</v>
      </c>
      <c r="I227" s="195"/>
      <c r="J227" s="195"/>
      <c r="K227" s="195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132</v>
      </c>
      <c r="AU227" s="202" t="s">
        <v>83</v>
      </c>
      <c r="AV227" s="14" t="s">
        <v>81</v>
      </c>
      <c r="AW227" s="14" t="s">
        <v>35</v>
      </c>
      <c r="AX227" s="14" t="s">
        <v>73</v>
      </c>
      <c r="AY227" s="202" t="s">
        <v>119</v>
      </c>
    </row>
    <row r="228" spans="1:65" s="13" customFormat="1">
      <c r="B228" s="183"/>
      <c r="C228" s="184"/>
      <c r="D228" s="185" t="s">
        <v>132</v>
      </c>
      <c r="E228" s="193" t="s">
        <v>19</v>
      </c>
      <c r="F228" s="186" t="s">
        <v>595</v>
      </c>
      <c r="G228" s="184"/>
      <c r="H228" s="187">
        <v>26</v>
      </c>
      <c r="I228" s="184"/>
      <c r="J228" s="184"/>
      <c r="K228" s="184"/>
      <c r="L228" s="188"/>
      <c r="M228" s="189"/>
      <c r="N228" s="190"/>
      <c r="O228" s="190"/>
      <c r="P228" s="190"/>
      <c r="Q228" s="190"/>
      <c r="R228" s="190"/>
      <c r="S228" s="190"/>
      <c r="T228" s="191"/>
      <c r="AT228" s="192" t="s">
        <v>132</v>
      </c>
      <c r="AU228" s="192" t="s">
        <v>83</v>
      </c>
      <c r="AV228" s="13" t="s">
        <v>83</v>
      </c>
      <c r="AW228" s="13" t="s">
        <v>35</v>
      </c>
      <c r="AX228" s="13" t="s">
        <v>73</v>
      </c>
      <c r="AY228" s="192" t="s">
        <v>119</v>
      </c>
    </row>
    <row r="229" spans="1:65" s="15" customFormat="1">
      <c r="B229" s="203"/>
      <c r="C229" s="204"/>
      <c r="D229" s="185" t="s">
        <v>132</v>
      </c>
      <c r="E229" s="205" t="s">
        <v>19</v>
      </c>
      <c r="F229" s="206" t="s">
        <v>166</v>
      </c>
      <c r="G229" s="204"/>
      <c r="H229" s="207">
        <v>66</v>
      </c>
      <c r="I229" s="204"/>
      <c r="J229" s="204"/>
      <c r="K229" s="204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132</v>
      </c>
      <c r="AU229" s="212" t="s">
        <v>83</v>
      </c>
      <c r="AV229" s="15" t="s">
        <v>127</v>
      </c>
      <c r="AW229" s="15" t="s">
        <v>35</v>
      </c>
      <c r="AX229" s="15" t="s">
        <v>81</v>
      </c>
      <c r="AY229" s="212" t="s">
        <v>119</v>
      </c>
    </row>
    <row r="230" spans="1:65" s="2" customFormat="1" ht="24" customHeight="1">
      <c r="A230" s="33"/>
      <c r="B230" s="34"/>
      <c r="C230" s="171" t="s">
        <v>330</v>
      </c>
      <c r="D230" s="171" t="s">
        <v>122</v>
      </c>
      <c r="E230" s="172" t="s">
        <v>325</v>
      </c>
      <c r="F230" s="173" t="s">
        <v>326</v>
      </c>
      <c r="G230" s="174" t="s">
        <v>177</v>
      </c>
      <c r="H230" s="175">
        <v>124</v>
      </c>
      <c r="I230" s="176"/>
      <c r="J230" s="176">
        <f>ROUND(I230*H230,2)</f>
        <v>0</v>
      </c>
      <c r="K230" s="173" t="s">
        <v>126</v>
      </c>
      <c r="L230" s="38"/>
      <c r="M230" s="177" t="s">
        <v>19</v>
      </c>
      <c r="N230" s="178" t="s">
        <v>44</v>
      </c>
      <c r="O230" s="179">
        <v>0.10299999999999999</v>
      </c>
      <c r="P230" s="179">
        <f>O230*H230</f>
        <v>12.771999999999998</v>
      </c>
      <c r="Q230" s="179">
        <v>5.0000000000000002E-5</v>
      </c>
      <c r="R230" s="179">
        <f>Q230*H230</f>
        <v>6.2000000000000006E-3</v>
      </c>
      <c r="S230" s="179">
        <v>0</v>
      </c>
      <c r="T230" s="180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1" t="s">
        <v>160</v>
      </c>
      <c r="AT230" s="181" t="s">
        <v>122</v>
      </c>
      <c r="AU230" s="181" t="s">
        <v>83</v>
      </c>
      <c r="AY230" s="18" t="s">
        <v>119</v>
      </c>
      <c r="BE230" s="182">
        <f>IF(N230="základní",J230,0)</f>
        <v>0</v>
      </c>
      <c r="BF230" s="182">
        <f>IF(N230="snížená",J230,0)</f>
        <v>0</v>
      </c>
      <c r="BG230" s="182">
        <f>IF(N230="zákl. přenesená",J230,0)</f>
        <v>0</v>
      </c>
      <c r="BH230" s="182">
        <f>IF(N230="sníž. přenesená",J230,0)</f>
        <v>0</v>
      </c>
      <c r="BI230" s="182">
        <f>IF(N230="nulová",J230,0)</f>
        <v>0</v>
      </c>
      <c r="BJ230" s="18" t="s">
        <v>81</v>
      </c>
      <c r="BK230" s="182">
        <f>ROUND(I230*H230,2)</f>
        <v>0</v>
      </c>
      <c r="BL230" s="18" t="s">
        <v>160</v>
      </c>
      <c r="BM230" s="181" t="s">
        <v>596</v>
      </c>
    </row>
    <row r="231" spans="1:65" s="14" customFormat="1">
      <c r="B231" s="194"/>
      <c r="C231" s="195"/>
      <c r="D231" s="185" t="s">
        <v>132</v>
      </c>
      <c r="E231" s="196" t="s">
        <v>19</v>
      </c>
      <c r="F231" s="197" t="s">
        <v>303</v>
      </c>
      <c r="G231" s="195"/>
      <c r="H231" s="196" t="s">
        <v>19</v>
      </c>
      <c r="I231" s="195"/>
      <c r="J231" s="195"/>
      <c r="K231" s="195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132</v>
      </c>
      <c r="AU231" s="202" t="s">
        <v>83</v>
      </c>
      <c r="AV231" s="14" t="s">
        <v>81</v>
      </c>
      <c r="AW231" s="14" t="s">
        <v>35</v>
      </c>
      <c r="AX231" s="14" t="s">
        <v>73</v>
      </c>
      <c r="AY231" s="202" t="s">
        <v>119</v>
      </c>
    </row>
    <row r="232" spans="1:65" s="13" customFormat="1">
      <c r="B232" s="183"/>
      <c r="C232" s="184"/>
      <c r="D232" s="185" t="s">
        <v>132</v>
      </c>
      <c r="E232" s="193" t="s">
        <v>19</v>
      </c>
      <c r="F232" s="186" t="s">
        <v>597</v>
      </c>
      <c r="G232" s="184"/>
      <c r="H232" s="187">
        <v>87</v>
      </c>
      <c r="I232" s="184"/>
      <c r="J232" s="184"/>
      <c r="K232" s="184"/>
      <c r="L232" s="188"/>
      <c r="M232" s="189"/>
      <c r="N232" s="190"/>
      <c r="O232" s="190"/>
      <c r="P232" s="190"/>
      <c r="Q232" s="190"/>
      <c r="R232" s="190"/>
      <c r="S232" s="190"/>
      <c r="T232" s="191"/>
      <c r="AT232" s="192" t="s">
        <v>132</v>
      </c>
      <c r="AU232" s="192" t="s">
        <v>83</v>
      </c>
      <c r="AV232" s="13" t="s">
        <v>83</v>
      </c>
      <c r="AW232" s="13" t="s">
        <v>35</v>
      </c>
      <c r="AX232" s="13" t="s">
        <v>73</v>
      </c>
      <c r="AY232" s="192" t="s">
        <v>119</v>
      </c>
    </row>
    <row r="233" spans="1:65" s="14" customFormat="1">
      <c r="B233" s="194"/>
      <c r="C233" s="195"/>
      <c r="D233" s="185" t="s">
        <v>132</v>
      </c>
      <c r="E233" s="196" t="s">
        <v>19</v>
      </c>
      <c r="F233" s="197" t="s">
        <v>308</v>
      </c>
      <c r="G233" s="195"/>
      <c r="H233" s="196" t="s">
        <v>19</v>
      </c>
      <c r="I233" s="195"/>
      <c r="J233" s="195"/>
      <c r="K233" s="195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132</v>
      </c>
      <c r="AU233" s="202" t="s">
        <v>83</v>
      </c>
      <c r="AV233" s="14" t="s">
        <v>81</v>
      </c>
      <c r="AW233" s="14" t="s">
        <v>35</v>
      </c>
      <c r="AX233" s="14" t="s">
        <v>73</v>
      </c>
      <c r="AY233" s="202" t="s">
        <v>119</v>
      </c>
    </row>
    <row r="234" spans="1:65" s="13" customFormat="1">
      <c r="B234" s="183"/>
      <c r="C234" s="184"/>
      <c r="D234" s="185" t="s">
        <v>132</v>
      </c>
      <c r="E234" s="193" t="s">
        <v>19</v>
      </c>
      <c r="F234" s="186" t="s">
        <v>598</v>
      </c>
      <c r="G234" s="184"/>
      <c r="H234" s="187">
        <v>37</v>
      </c>
      <c r="I234" s="184"/>
      <c r="J234" s="184"/>
      <c r="K234" s="184"/>
      <c r="L234" s="188"/>
      <c r="M234" s="189"/>
      <c r="N234" s="190"/>
      <c r="O234" s="190"/>
      <c r="P234" s="190"/>
      <c r="Q234" s="190"/>
      <c r="R234" s="190"/>
      <c r="S234" s="190"/>
      <c r="T234" s="191"/>
      <c r="AT234" s="192" t="s">
        <v>132</v>
      </c>
      <c r="AU234" s="192" t="s">
        <v>83</v>
      </c>
      <c r="AV234" s="13" t="s">
        <v>83</v>
      </c>
      <c r="AW234" s="13" t="s">
        <v>35</v>
      </c>
      <c r="AX234" s="13" t="s">
        <v>73</v>
      </c>
      <c r="AY234" s="192" t="s">
        <v>119</v>
      </c>
    </row>
    <row r="235" spans="1:65" s="15" customFormat="1">
      <c r="B235" s="203"/>
      <c r="C235" s="204"/>
      <c r="D235" s="185" t="s">
        <v>132</v>
      </c>
      <c r="E235" s="205" t="s">
        <v>19</v>
      </c>
      <c r="F235" s="206" t="s">
        <v>166</v>
      </c>
      <c r="G235" s="204"/>
      <c r="H235" s="207">
        <v>124</v>
      </c>
      <c r="I235" s="204"/>
      <c r="J235" s="204"/>
      <c r="K235" s="204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132</v>
      </c>
      <c r="AU235" s="212" t="s">
        <v>83</v>
      </c>
      <c r="AV235" s="15" t="s">
        <v>127</v>
      </c>
      <c r="AW235" s="15" t="s">
        <v>35</v>
      </c>
      <c r="AX235" s="15" t="s">
        <v>81</v>
      </c>
      <c r="AY235" s="212" t="s">
        <v>119</v>
      </c>
    </row>
    <row r="236" spans="1:65" s="2" customFormat="1" ht="24" customHeight="1">
      <c r="A236" s="33"/>
      <c r="B236" s="34"/>
      <c r="C236" s="171" t="s">
        <v>336</v>
      </c>
      <c r="D236" s="171" t="s">
        <v>122</v>
      </c>
      <c r="E236" s="172" t="s">
        <v>331</v>
      </c>
      <c r="F236" s="173" t="s">
        <v>332</v>
      </c>
      <c r="G236" s="174" t="s">
        <v>177</v>
      </c>
      <c r="H236" s="175">
        <v>37</v>
      </c>
      <c r="I236" s="176"/>
      <c r="J236" s="176">
        <f>ROUND(I236*H236,2)</f>
        <v>0</v>
      </c>
      <c r="K236" s="173" t="s">
        <v>126</v>
      </c>
      <c r="L236" s="38"/>
      <c r="M236" s="177" t="s">
        <v>19</v>
      </c>
      <c r="N236" s="178" t="s">
        <v>44</v>
      </c>
      <c r="O236" s="179">
        <v>0.10299999999999999</v>
      </c>
      <c r="P236" s="179">
        <f>O236*H236</f>
        <v>3.8109999999999999</v>
      </c>
      <c r="Q236" s="179">
        <v>6.9999999999999994E-5</v>
      </c>
      <c r="R236" s="179">
        <f>Q236*H236</f>
        <v>2.5899999999999999E-3</v>
      </c>
      <c r="S236" s="179">
        <v>0</v>
      </c>
      <c r="T236" s="180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1" t="s">
        <v>160</v>
      </c>
      <c r="AT236" s="181" t="s">
        <v>122</v>
      </c>
      <c r="AU236" s="181" t="s">
        <v>83</v>
      </c>
      <c r="AY236" s="18" t="s">
        <v>119</v>
      </c>
      <c r="BE236" s="182">
        <f>IF(N236="základní",J236,0)</f>
        <v>0</v>
      </c>
      <c r="BF236" s="182">
        <f>IF(N236="snížená",J236,0)</f>
        <v>0</v>
      </c>
      <c r="BG236" s="182">
        <f>IF(N236="zákl. přenesená",J236,0)</f>
        <v>0</v>
      </c>
      <c r="BH236" s="182">
        <f>IF(N236="sníž. přenesená",J236,0)</f>
        <v>0</v>
      </c>
      <c r="BI236" s="182">
        <f>IF(N236="nulová",J236,0)</f>
        <v>0</v>
      </c>
      <c r="BJ236" s="18" t="s">
        <v>81</v>
      </c>
      <c r="BK236" s="182">
        <f>ROUND(I236*H236,2)</f>
        <v>0</v>
      </c>
      <c r="BL236" s="18" t="s">
        <v>160</v>
      </c>
      <c r="BM236" s="181" t="s">
        <v>599</v>
      </c>
    </row>
    <row r="237" spans="1:65" s="14" customFormat="1">
      <c r="B237" s="194"/>
      <c r="C237" s="195"/>
      <c r="D237" s="185" t="s">
        <v>132</v>
      </c>
      <c r="E237" s="196" t="s">
        <v>19</v>
      </c>
      <c r="F237" s="197" t="s">
        <v>303</v>
      </c>
      <c r="G237" s="195"/>
      <c r="H237" s="196" t="s">
        <v>19</v>
      </c>
      <c r="I237" s="195"/>
      <c r="J237" s="195"/>
      <c r="K237" s="195"/>
      <c r="L237" s="198"/>
      <c r="M237" s="199"/>
      <c r="N237" s="200"/>
      <c r="O237" s="200"/>
      <c r="P237" s="200"/>
      <c r="Q237" s="200"/>
      <c r="R237" s="200"/>
      <c r="S237" s="200"/>
      <c r="T237" s="201"/>
      <c r="AT237" s="202" t="s">
        <v>132</v>
      </c>
      <c r="AU237" s="202" t="s">
        <v>83</v>
      </c>
      <c r="AV237" s="14" t="s">
        <v>81</v>
      </c>
      <c r="AW237" s="14" t="s">
        <v>35</v>
      </c>
      <c r="AX237" s="14" t="s">
        <v>73</v>
      </c>
      <c r="AY237" s="202" t="s">
        <v>119</v>
      </c>
    </row>
    <row r="238" spans="1:65" s="13" customFormat="1">
      <c r="B238" s="183"/>
      <c r="C238" s="184"/>
      <c r="D238" s="185" t="s">
        <v>132</v>
      </c>
      <c r="E238" s="193" t="s">
        <v>19</v>
      </c>
      <c r="F238" s="186" t="s">
        <v>600</v>
      </c>
      <c r="G238" s="184"/>
      <c r="H238" s="187">
        <v>28</v>
      </c>
      <c r="I238" s="184"/>
      <c r="J238" s="184"/>
      <c r="K238" s="184"/>
      <c r="L238" s="188"/>
      <c r="M238" s="189"/>
      <c r="N238" s="190"/>
      <c r="O238" s="190"/>
      <c r="P238" s="190"/>
      <c r="Q238" s="190"/>
      <c r="R238" s="190"/>
      <c r="S238" s="190"/>
      <c r="T238" s="191"/>
      <c r="AT238" s="192" t="s">
        <v>132</v>
      </c>
      <c r="AU238" s="192" t="s">
        <v>83</v>
      </c>
      <c r="AV238" s="13" t="s">
        <v>83</v>
      </c>
      <c r="AW238" s="13" t="s">
        <v>35</v>
      </c>
      <c r="AX238" s="13" t="s">
        <v>73</v>
      </c>
      <c r="AY238" s="192" t="s">
        <v>119</v>
      </c>
    </row>
    <row r="239" spans="1:65" s="14" customFormat="1">
      <c r="B239" s="194"/>
      <c r="C239" s="195"/>
      <c r="D239" s="185" t="s">
        <v>132</v>
      </c>
      <c r="E239" s="196" t="s">
        <v>19</v>
      </c>
      <c r="F239" s="197" t="s">
        <v>308</v>
      </c>
      <c r="G239" s="195"/>
      <c r="H239" s="196" t="s">
        <v>19</v>
      </c>
      <c r="I239" s="195"/>
      <c r="J239" s="195"/>
      <c r="K239" s="195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132</v>
      </c>
      <c r="AU239" s="202" t="s">
        <v>83</v>
      </c>
      <c r="AV239" s="14" t="s">
        <v>81</v>
      </c>
      <c r="AW239" s="14" t="s">
        <v>35</v>
      </c>
      <c r="AX239" s="14" t="s">
        <v>73</v>
      </c>
      <c r="AY239" s="202" t="s">
        <v>119</v>
      </c>
    </row>
    <row r="240" spans="1:65" s="13" customFormat="1">
      <c r="B240" s="183"/>
      <c r="C240" s="184"/>
      <c r="D240" s="185" t="s">
        <v>132</v>
      </c>
      <c r="E240" s="193" t="s">
        <v>19</v>
      </c>
      <c r="F240" s="186" t="s">
        <v>601</v>
      </c>
      <c r="G240" s="184"/>
      <c r="H240" s="187">
        <v>9</v>
      </c>
      <c r="I240" s="184"/>
      <c r="J240" s="184"/>
      <c r="K240" s="184"/>
      <c r="L240" s="188"/>
      <c r="M240" s="189"/>
      <c r="N240" s="190"/>
      <c r="O240" s="190"/>
      <c r="P240" s="190"/>
      <c r="Q240" s="190"/>
      <c r="R240" s="190"/>
      <c r="S240" s="190"/>
      <c r="T240" s="191"/>
      <c r="AT240" s="192" t="s">
        <v>132</v>
      </c>
      <c r="AU240" s="192" t="s">
        <v>83</v>
      </c>
      <c r="AV240" s="13" t="s">
        <v>83</v>
      </c>
      <c r="AW240" s="13" t="s">
        <v>35</v>
      </c>
      <c r="AX240" s="13" t="s">
        <v>73</v>
      </c>
      <c r="AY240" s="192" t="s">
        <v>119</v>
      </c>
    </row>
    <row r="241" spans="1:65" s="15" customFormat="1">
      <c r="B241" s="203"/>
      <c r="C241" s="204"/>
      <c r="D241" s="185" t="s">
        <v>132</v>
      </c>
      <c r="E241" s="205" t="s">
        <v>19</v>
      </c>
      <c r="F241" s="206" t="s">
        <v>166</v>
      </c>
      <c r="G241" s="204"/>
      <c r="H241" s="207">
        <v>37</v>
      </c>
      <c r="I241" s="204"/>
      <c r="J241" s="204"/>
      <c r="K241" s="204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132</v>
      </c>
      <c r="AU241" s="212" t="s">
        <v>83</v>
      </c>
      <c r="AV241" s="15" t="s">
        <v>127</v>
      </c>
      <c r="AW241" s="15" t="s">
        <v>35</v>
      </c>
      <c r="AX241" s="15" t="s">
        <v>81</v>
      </c>
      <c r="AY241" s="212" t="s">
        <v>119</v>
      </c>
    </row>
    <row r="242" spans="1:65" s="2" customFormat="1" ht="24" customHeight="1">
      <c r="A242" s="33"/>
      <c r="B242" s="34"/>
      <c r="C242" s="171" t="s">
        <v>341</v>
      </c>
      <c r="D242" s="171" t="s">
        <v>122</v>
      </c>
      <c r="E242" s="172" t="s">
        <v>337</v>
      </c>
      <c r="F242" s="173" t="s">
        <v>338</v>
      </c>
      <c r="G242" s="174" t="s">
        <v>177</v>
      </c>
      <c r="H242" s="175">
        <v>11</v>
      </c>
      <c r="I242" s="176"/>
      <c r="J242" s="176">
        <f>ROUND(I242*H242,2)</f>
        <v>0</v>
      </c>
      <c r="K242" s="173" t="s">
        <v>126</v>
      </c>
      <c r="L242" s="38"/>
      <c r="M242" s="177" t="s">
        <v>19</v>
      </c>
      <c r="N242" s="178" t="s">
        <v>44</v>
      </c>
      <c r="O242" s="179">
        <v>0.106</v>
      </c>
      <c r="P242" s="179">
        <f>O242*H242</f>
        <v>1.1659999999999999</v>
      </c>
      <c r="Q242" s="179">
        <v>6.9999999999999994E-5</v>
      </c>
      <c r="R242" s="179">
        <f>Q242*H242</f>
        <v>7.6999999999999996E-4</v>
      </c>
      <c r="S242" s="179">
        <v>0</v>
      </c>
      <c r="T242" s="180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1" t="s">
        <v>160</v>
      </c>
      <c r="AT242" s="181" t="s">
        <v>122</v>
      </c>
      <c r="AU242" s="181" t="s">
        <v>83</v>
      </c>
      <c r="AY242" s="18" t="s">
        <v>119</v>
      </c>
      <c r="BE242" s="182">
        <f>IF(N242="základní",J242,0)</f>
        <v>0</v>
      </c>
      <c r="BF242" s="182">
        <f>IF(N242="snížená",J242,0)</f>
        <v>0</v>
      </c>
      <c r="BG242" s="182">
        <f>IF(N242="zákl. přenesená",J242,0)</f>
        <v>0</v>
      </c>
      <c r="BH242" s="182">
        <f>IF(N242="sníž. přenesená",J242,0)</f>
        <v>0</v>
      </c>
      <c r="BI242" s="182">
        <f>IF(N242="nulová",J242,0)</f>
        <v>0</v>
      </c>
      <c r="BJ242" s="18" t="s">
        <v>81</v>
      </c>
      <c r="BK242" s="182">
        <f>ROUND(I242*H242,2)</f>
        <v>0</v>
      </c>
      <c r="BL242" s="18" t="s">
        <v>160</v>
      </c>
      <c r="BM242" s="181" t="s">
        <v>602</v>
      </c>
    </row>
    <row r="243" spans="1:65" s="14" customFormat="1">
      <c r="B243" s="194"/>
      <c r="C243" s="195"/>
      <c r="D243" s="185" t="s">
        <v>132</v>
      </c>
      <c r="E243" s="196" t="s">
        <v>19</v>
      </c>
      <c r="F243" s="197" t="s">
        <v>303</v>
      </c>
      <c r="G243" s="195"/>
      <c r="H243" s="196" t="s">
        <v>19</v>
      </c>
      <c r="I243" s="195"/>
      <c r="J243" s="195"/>
      <c r="K243" s="195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132</v>
      </c>
      <c r="AU243" s="202" t="s">
        <v>83</v>
      </c>
      <c r="AV243" s="14" t="s">
        <v>81</v>
      </c>
      <c r="AW243" s="14" t="s">
        <v>35</v>
      </c>
      <c r="AX243" s="14" t="s">
        <v>73</v>
      </c>
      <c r="AY243" s="202" t="s">
        <v>119</v>
      </c>
    </row>
    <row r="244" spans="1:65" s="13" customFormat="1">
      <c r="B244" s="183"/>
      <c r="C244" s="184"/>
      <c r="D244" s="185" t="s">
        <v>132</v>
      </c>
      <c r="E244" s="193" t="s">
        <v>19</v>
      </c>
      <c r="F244" s="186" t="s">
        <v>603</v>
      </c>
      <c r="G244" s="184"/>
      <c r="H244" s="187">
        <v>11</v>
      </c>
      <c r="I244" s="184"/>
      <c r="J244" s="184"/>
      <c r="K244" s="184"/>
      <c r="L244" s="188"/>
      <c r="M244" s="189"/>
      <c r="N244" s="190"/>
      <c r="O244" s="190"/>
      <c r="P244" s="190"/>
      <c r="Q244" s="190"/>
      <c r="R244" s="190"/>
      <c r="S244" s="190"/>
      <c r="T244" s="191"/>
      <c r="AT244" s="192" t="s">
        <v>132</v>
      </c>
      <c r="AU244" s="192" t="s">
        <v>83</v>
      </c>
      <c r="AV244" s="13" t="s">
        <v>83</v>
      </c>
      <c r="AW244" s="13" t="s">
        <v>35</v>
      </c>
      <c r="AX244" s="13" t="s">
        <v>81</v>
      </c>
      <c r="AY244" s="192" t="s">
        <v>119</v>
      </c>
    </row>
    <row r="245" spans="1:65" s="2" customFormat="1" ht="24" customHeight="1">
      <c r="A245" s="33"/>
      <c r="B245" s="34"/>
      <c r="C245" s="171" t="s">
        <v>27</v>
      </c>
      <c r="D245" s="171" t="s">
        <v>122</v>
      </c>
      <c r="E245" s="172" t="s">
        <v>342</v>
      </c>
      <c r="F245" s="173" t="s">
        <v>343</v>
      </c>
      <c r="G245" s="174" t="s">
        <v>177</v>
      </c>
      <c r="H245" s="175">
        <v>43</v>
      </c>
      <c r="I245" s="176"/>
      <c r="J245" s="176">
        <f>ROUND(I245*H245,2)</f>
        <v>0</v>
      </c>
      <c r="K245" s="173" t="s">
        <v>126</v>
      </c>
      <c r="L245" s="38"/>
      <c r="M245" s="177" t="s">
        <v>19</v>
      </c>
      <c r="N245" s="178" t="s">
        <v>44</v>
      </c>
      <c r="O245" s="179">
        <v>0.106</v>
      </c>
      <c r="P245" s="179">
        <f>O245*H245</f>
        <v>4.5579999999999998</v>
      </c>
      <c r="Q245" s="179">
        <v>9.0000000000000006E-5</v>
      </c>
      <c r="R245" s="179">
        <f>Q245*H245</f>
        <v>3.8700000000000002E-3</v>
      </c>
      <c r="S245" s="179">
        <v>0</v>
      </c>
      <c r="T245" s="180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81" t="s">
        <v>160</v>
      </c>
      <c r="AT245" s="181" t="s">
        <v>122</v>
      </c>
      <c r="AU245" s="181" t="s">
        <v>83</v>
      </c>
      <c r="AY245" s="18" t="s">
        <v>119</v>
      </c>
      <c r="BE245" s="182">
        <f>IF(N245="základní",J245,0)</f>
        <v>0</v>
      </c>
      <c r="BF245" s="182">
        <f>IF(N245="snížená",J245,0)</f>
        <v>0</v>
      </c>
      <c r="BG245" s="182">
        <f>IF(N245="zákl. přenesená",J245,0)</f>
        <v>0</v>
      </c>
      <c r="BH245" s="182">
        <f>IF(N245="sníž. přenesená",J245,0)</f>
        <v>0</v>
      </c>
      <c r="BI245" s="182">
        <f>IF(N245="nulová",J245,0)</f>
        <v>0</v>
      </c>
      <c r="BJ245" s="18" t="s">
        <v>81</v>
      </c>
      <c r="BK245" s="182">
        <f>ROUND(I245*H245,2)</f>
        <v>0</v>
      </c>
      <c r="BL245" s="18" t="s">
        <v>160</v>
      </c>
      <c r="BM245" s="181" t="s">
        <v>604</v>
      </c>
    </row>
    <row r="246" spans="1:65" s="14" customFormat="1">
      <c r="B246" s="194"/>
      <c r="C246" s="195"/>
      <c r="D246" s="185" t="s">
        <v>132</v>
      </c>
      <c r="E246" s="196" t="s">
        <v>19</v>
      </c>
      <c r="F246" s="197" t="s">
        <v>303</v>
      </c>
      <c r="G246" s="195"/>
      <c r="H246" s="196" t="s">
        <v>19</v>
      </c>
      <c r="I246" s="195"/>
      <c r="J246" s="195"/>
      <c r="K246" s="195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132</v>
      </c>
      <c r="AU246" s="202" t="s">
        <v>83</v>
      </c>
      <c r="AV246" s="14" t="s">
        <v>81</v>
      </c>
      <c r="AW246" s="14" t="s">
        <v>35</v>
      </c>
      <c r="AX246" s="14" t="s">
        <v>73</v>
      </c>
      <c r="AY246" s="202" t="s">
        <v>119</v>
      </c>
    </row>
    <row r="247" spans="1:65" s="13" customFormat="1">
      <c r="B247" s="183"/>
      <c r="C247" s="184"/>
      <c r="D247" s="185" t="s">
        <v>132</v>
      </c>
      <c r="E247" s="193" t="s">
        <v>19</v>
      </c>
      <c r="F247" s="186" t="s">
        <v>605</v>
      </c>
      <c r="G247" s="184"/>
      <c r="H247" s="187">
        <v>3</v>
      </c>
      <c r="I247" s="184"/>
      <c r="J247" s="184"/>
      <c r="K247" s="184"/>
      <c r="L247" s="188"/>
      <c r="M247" s="189"/>
      <c r="N247" s="190"/>
      <c r="O247" s="190"/>
      <c r="P247" s="190"/>
      <c r="Q247" s="190"/>
      <c r="R247" s="190"/>
      <c r="S247" s="190"/>
      <c r="T247" s="191"/>
      <c r="AT247" s="192" t="s">
        <v>132</v>
      </c>
      <c r="AU247" s="192" t="s">
        <v>83</v>
      </c>
      <c r="AV247" s="13" t="s">
        <v>83</v>
      </c>
      <c r="AW247" s="13" t="s">
        <v>35</v>
      </c>
      <c r="AX247" s="13" t="s">
        <v>73</v>
      </c>
      <c r="AY247" s="192" t="s">
        <v>119</v>
      </c>
    </row>
    <row r="248" spans="1:65" s="13" customFormat="1">
      <c r="B248" s="183"/>
      <c r="C248" s="184"/>
      <c r="D248" s="185" t="s">
        <v>132</v>
      </c>
      <c r="E248" s="193" t="s">
        <v>19</v>
      </c>
      <c r="F248" s="186" t="s">
        <v>606</v>
      </c>
      <c r="G248" s="184"/>
      <c r="H248" s="187">
        <v>40</v>
      </c>
      <c r="I248" s="184"/>
      <c r="J248" s="184"/>
      <c r="K248" s="184"/>
      <c r="L248" s="188"/>
      <c r="M248" s="189"/>
      <c r="N248" s="190"/>
      <c r="O248" s="190"/>
      <c r="P248" s="190"/>
      <c r="Q248" s="190"/>
      <c r="R248" s="190"/>
      <c r="S248" s="190"/>
      <c r="T248" s="191"/>
      <c r="AT248" s="192" t="s">
        <v>132</v>
      </c>
      <c r="AU248" s="192" t="s">
        <v>83</v>
      </c>
      <c r="AV248" s="13" t="s">
        <v>83</v>
      </c>
      <c r="AW248" s="13" t="s">
        <v>35</v>
      </c>
      <c r="AX248" s="13" t="s">
        <v>73</v>
      </c>
      <c r="AY248" s="192" t="s">
        <v>119</v>
      </c>
    </row>
    <row r="249" spans="1:65" s="15" customFormat="1">
      <c r="B249" s="203"/>
      <c r="C249" s="204"/>
      <c r="D249" s="185" t="s">
        <v>132</v>
      </c>
      <c r="E249" s="205" t="s">
        <v>19</v>
      </c>
      <c r="F249" s="206" t="s">
        <v>166</v>
      </c>
      <c r="G249" s="204"/>
      <c r="H249" s="207">
        <v>43</v>
      </c>
      <c r="I249" s="204"/>
      <c r="J249" s="204"/>
      <c r="K249" s="204"/>
      <c r="L249" s="208"/>
      <c r="M249" s="209"/>
      <c r="N249" s="210"/>
      <c r="O249" s="210"/>
      <c r="P249" s="210"/>
      <c r="Q249" s="210"/>
      <c r="R249" s="210"/>
      <c r="S249" s="210"/>
      <c r="T249" s="211"/>
      <c r="AT249" s="212" t="s">
        <v>132</v>
      </c>
      <c r="AU249" s="212" t="s">
        <v>83</v>
      </c>
      <c r="AV249" s="15" t="s">
        <v>127</v>
      </c>
      <c r="AW249" s="15" t="s">
        <v>35</v>
      </c>
      <c r="AX249" s="15" t="s">
        <v>81</v>
      </c>
      <c r="AY249" s="212" t="s">
        <v>119</v>
      </c>
    </row>
    <row r="250" spans="1:65" s="2" customFormat="1" ht="24" customHeight="1">
      <c r="A250" s="33"/>
      <c r="B250" s="34"/>
      <c r="C250" s="171" t="s">
        <v>351</v>
      </c>
      <c r="D250" s="171" t="s">
        <v>122</v>
      </c>
      <c r="E250" s="172" t="s">
        <v>347</v>
      </c>
      <c r="F250" s="173" t="s">
        <v>348</v>
      </c>
      <c r="G250" s="174" t="s">
        <v>177</v>
      </c>
      <c r="H250" s="175">
        <v>16</v>
      </c>
      <c r="I250" s="176"/>
      <c r="J250" s="176">
        <f>ROUND(I250*H250,2)</f>
        <v>0</v>
      </c>
      <c r="K250" s="173" t="s">
        <v>126</v>
      </c>
      <c r="L250" s="38"/>
      <c r="M250" s="177" t="s">
        <v>19</v>
      </c>
      <c r="N250" s="178" t="s">
        <v>44</v>
      </c>
      <c r="O250" s="179">
        <v>0.113</v>
      </c>
      <c r="P250" s="179">
        <f>O250*H250</f>
        <v>1.8080000000000001</v>
      </c>
      <c r="Q250" s="179">
        <v>1.2E-4</v>
      </c>
      <c r="R250" s="179">
        <f>Q250*H250</f>
        <v>1.92E-3</v>
      </c>
      <c r="S250" s="179">
        <v>0</v>
      </c>
      <c r="T250" s="180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1" t="s">
        <v>160</v>
      </c>
      <c r="AT250" s="181" t="s">
        <v>122</v>
      </c>
      <c r="AU250" s="181" t="s">
        <v>83</v>
      </c>
      <c r="AY250" s="18" t="s">
        <v>119</v>
      </c>
      <c r="BE250" s="182">
        <f>IF(N250="základní",J250,0)</f>
        <v>0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18" t="s">
        <v>81</v>
      </c>
      <c r="BK250" s="182">
        <f>ROUND(I250*H250,2)</f>
        <v>0</v>
      </c>
      <c r="BL250" s="18" t="s">
        <v>160</v>
      </c>
      <c r="BM250" s="181" t="s">
        <v>607</v>
      </c>
    </row>
    <row r="251" spans="1:65" s="14" customFormat="1">
      <c r="B251" s="194"/>
      <c r="C251" s="195"/>
      <c r="D251" s="185" t="s">
        <v>132</v>
      </c>
      <c r="E251" s="196" t="s">
        <v>19</v>
      </c>
      <c r="F251" s="197" t="s">
        <v>308</v>
      </c>
      <c r="G251" s="195"/>
      <c r="H251" s="196" t="s">
        <v>19</v>
      </c>
      <c r="I251" s="195"/>
      <c r="J251" s="195"/>
      <c r="K251" s="195"/>
      <c r="L251" s="198"/>
      <c r="M251" s="199"/>
      <c r="N251" s="200"/>
      <c r="O251" s="200"/>
      <c r="P251" s="200"/>
      <c r="Q251" s="200"/>
      <c r="R251" s="200"/>
      <c r="S251" s="200"/>
      <c r="T251" s="201"/>
      <c r="AT251" s="202" t="s">
        <v>132</v>
      </c>
      <c r="AU251" s="202" t="s">
        <v>83</v>
      </c>
      <c r="AV251" s="14" t="s">
        <v>81</v>
      </c>
      <c r="AW251" s="14" t="s">
        <v>35</v>
      </c>
      <c r="AX251" s="14" t="s">
        <v>73</v>
      </c>
      <c r="AY251" s="202" t="s">
        <v>119</v>
      </c>
    </row>
    <row r="252" spans="1:65" s="13" customFormat="1">
      <c r="B252" s="183"/>
      <c r="C252" s="184"/>
      <c r="D252" s="185" t="s">
        <v>132</v>
      </c>
      <c r="E252" s="193" t="s">
        <v>19</v>
      </c>
      <c r="F252" s="186" t="s">
        <v>608</v>
      </c>
      <c r="G252" s="184"/>
      <c r="H252" s="187">
        <v>16</v>
      </c>
      <c r="I252" s="184"/>
      <c r="J252" s="184"/>
      <c r="K252" s="184"/>
      <c r="L252" s="188"/>
      <c r="M252" s="189"/>
      <c r="N252" s="190"/>
      <c r="O252" s="190"/>
      <c r="P252" s="190"/>
      <c r="Q252" s="190"/>
      <c r="R252" s="190"/>
      <c r="S252" s="190"/>
      <c r="T252" s="191"/>
      <c r="AT252" s="192" t="s">
        <v>132</v>
      </c>
      <c r="AU252" s="192" t="s">
        <v>83</v>
      </c>
      <c r="AV252" s="13" t="s">
        <v>83</v>
      </c>
      <c r="AW252" s="13" t="s">
        <v>35</v>
      </c>
      <c r="AX252" s="13" t="s">
        <v>73</v>
      </c>
      <c r="AY252" s="192" t="s">
        <v>119</v>
      </c>
    </row>
    <row r="253" spans="1:65" s="15" customFormat="1">
      <c r="B253" s="203"/>
      <c r="C253" s="204"/>
      <c r="D253" s="185" t="s">
        <v>132</v>
      </c>
      <c r="E253" s="205" t="s">
        <v>19</v>
      </c>
      <c r="F253" s="206" t="s">
        <v>166</v>
      </c>
      <c r="G253" s="204"/>
      <c r="H253" s="207">
        <v>16</v>
      </c>
      <c r="I253" s="204"/>
      <c r="J253" s="204"/>
      <c r="K253" s="204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132</v>
      </c>
      <c r="AU253" s="212" t="s">
        <v>83</v>
      </c>
      <c r="AV253" s="15" t="s">
        <v>127</v>
      </c>
      <c r="AW253" s="15" t="s">
        <v>35</v>
      </c>
      <c r="AX253" s="15" t="s">
        <v>81</v>
      </c>
      <c r="AY253" s="212" t="s">
        <v>119</v>
      </c>
    </row>
    <row r="254" spans="1:65" s="2" customFormat="1" ht="24" customHeight="1">
      <c r="A254" s="33"/>
      <c r="B254" s="34"/>
      <c r="C254" s="171" t="s">
        <v>357</v>
      </c>
      <c r="D254" s="171" t="s">
        <v>122</v>
      </c>
      <c r="E254" s="172" t="s">
        <v>352</v>
      </c>
      <c r="F254" s="173" t="s">
        <v>353</v>
      </c>
      <c r="G254" s="174" t="s">
        <v>177</v>
      </c>
      <c r="H254" s="175">
        <v>44</v>
      </c>
      <c r="I254" s="176"/>
      <c r="J254" s="176">
        <f>ROUND(I254*H254,2)</f>
        <v>0</v>
      </c>
      <c r="K254" s="173" t="s">
        <v>19</v>
      </c>
      <c r="L254" s="38"/>
      <c r="M254" s="177" t="s">
        <v>19</v>
      </c>
      <c r="N254" s="178" t="s">
        <v>44</v>
      </c>
      <c r="O254" s="179">
        <v>0.11799999999999999</v>
      </c>
      <c r="P254" s="179">
        <f>O254*H254</f>
        <v>5.1920000000000002</v>
      </c>
      <c r="Q254" s="179">
        <v>2.4000000000000001E-4</v>
      </c>
      <c r="R254" s="179">
        <f>Q254*H254</f>
        <v>1.056E-2</v>
      </c>
      <c r="S254" s="179">
        <v>0</v>
      </c>
      <c r="T254" s="180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81" t="s">
        <v>160</v>
      </c>
      <c r="AT254" s="181" t="s">
        <v>122</v>
      </c>
      <c r="AU254" s="181" t="s">
        <v>83</v>
      </c>
      <c r="AY254" s="18" t="s">
        <v>119</v>
      </c>
      <c r="BE254" s="182">
        <f>IF(N254="základní",J254,0)</f>
        <v>0</v>
      </c>
      <c r="BF254" s="182">
        <f>IF(N254="snížená",J254,0)</f>
        <v>0</v>
      </c>
      <c r="BG254" s="182">
        <f>IF(N254="zákl. přenesená",J254,0)</f>
        <v>0</v>
      </c>
      <c r="BH254" s="182">
        <f>IF(N254="sníž. přenesená",J254,0)</f>
        <v>0</v>
      </c>
      <c r="BI254" s="182">
        <f>IF(N254="nulová",J254,0)</f>
        <v>0</v>
      </c>
      <c r="BJ254" s="18" t="s">
        <v>81</v>
      </c>
      <c r="BK254" s="182">
        <f>ROUND(I254*H254,2)</f>
        <v>0</v>
      </c>
      <c r="BL254" s="18" t="s">
        <v>160</v>
      </c>
      <c r="BM254" s="181" t="s">
        <v>609</v>
      </c>
    </row>
    <row r="255" spans="1:65" s="14" customFormat="1">
      <c r="B255" s="194"/>
      <c r="C255" s="195"/>
      <c r="D255" s="185" t="s">
        <v>132</v>
      </c>
      <c r="E255" s="196" t="s">
        <v>19</v>
      </c>
      <c r="F255" s="197" t="s">
        <v>308</v>
      </c>
      <c r="G255" s="195"/>
      <c r="H255" s="196" t="s">
        <v>19</v>
      </c>
      <c r="I255" s="195"/>
      <c r="J255" s="195"/>
      <c r="K255" s="195"/>
      <c r="L255" s="198"/>
      <c r="M255" s="199"/>
      <c r="N255" s="200"/>
      <c r="O255" s="200"/>
      <c r="P255" s="200"/>
      <c r="Q255" s="200"/>
      <c r="R255" s="200"/>
      <c r="S255" s="200"/>
      <c r="T255" s="201"/>
      <c r="AT255" s="202" t="s">
        <v>132</v>
      </c>
      <c r="AU255" s="202" t="s">
        <v>83</v>
      </c>
      <c r="AV255" s="14" t="s">
        <v>81</v>
      </c>
      <c r="AW255" s="14" t="s">
        <v>35</v>
      </c>
      <c r="AX255" s="14" t="s">
        <v>73</v>
      </c>
      <c r="AY255" s="202" t="s">
        <v>119</v>
      </c>
    </row>
    <row r="256" spans="1:65" s="13" customFormat="1">
      <c r="B256" s="183"/>
      <c r="C256" s="184"/>
      <c r="D256" s="185" t="s">
        <v>132</v>
      </c>
      <c r="E256" s="193" t="s">
        <v>19</v>
      </c>
      <c r="F256" s="186" t="s">
        <v>610</v>
      </c>
      <c r="G256" s="184"/>
      <c r="H256" s="187">
        <v>18</v>
      </c>
      <c r="I256" s="184"/>
      <c r="J256" s="184"/>
      <c r="K256" s="184"/>
      <c r="L256" s="188"/>
      <c r="M256" s="189"/>
      <c r="N256" s="190"/>
      <c r="O256" s="190"/>
      <c r="P256" s="190"/>
      <c r="Q256" s="190"/>
      <c r="R256" s="190"/>
      <c r="S256" s="190"/>
      <c r="T256" s="191"/>
      <c r="AT256" s="192" t="s">
        <v>132</v>
      </c>
      <c r="AU256" s="192" t="s">
        <v>83</v>
      </c>
      <c r="AV256" s="13" t="s">
        <v>83</v>
      </c>
      <c r="AW256" s="13" t="s">
        <v>35</v>
      </c>
      <c r="AX256" s="13" t="s">
        <v>73</v>
      </c>
      <c r="AY256" s="192" t="s">
        <v>119</v>
      </c>
    </row>
    <row r="257" spans="1:65" s="13" customFormat="1">
      <c r="B257" s="183"/>
      <c r="C257" s="184"/>
      <c r="D257" s="185" t="s">
        <v>132</v>
      </c>
      <c r="E257" s="193" t="s">
        <v>19</v>
      </c>
      <c r="F257" s="186" t="s">
        <v>611</v>
      </c>
      <c r="G257" s="184"/>
      <c r="H257" s="187">
        <v>26</v>
      </c>
      <c r="I257" s="184"/>
      <c r="J257" s="184"/>
      <c r="K257" s="184"/>
      <c r="L257" s="188"/>
      <c r="M257" s="189"/>
      <c r="N257" s="190"/>
      <c r="O257" s="190"/>
      <c r="P257" s="190"/>
      <c r="Q257" s="190"/>
      <c r="R257" s="190"/>
      <c r="S257" s="190"/>
      <c r="T257" s="191"/>
      <c r="AT257" s="192" t="s">
        <v>132</v>
      </c>
      <c r="AU257" s="192" t="s">
        <v>83</v>
      </c>
      <c r="AV257" s="13" t="s">
        <v>83</v>
      </c>
      <c r="AW257" s="13" t="s">
        <v>35</v>
      </c>
      <c r="AX257" s="13" t="s">
        <v>73</v>
      </c>
      <c r="AY257" s="192" t="s">
        <v>119</v>
      </c>
    </row>
    <row r="258" spans="1:65" s="15" customFormat="1">
      <c r="B258" s="203"/>
      <c r="C258" s="204"/>
      <c r="D258" s="185" t="s">
        <v>132</v>
      </c>
      <c r="E258" s="205" t="s">
        <v>19</v>
      </c>
      <c r="F258" s="206" t="s">
        <v>166</v>
      </c>
      <c r="G258" s="204"/>
      <c r="H258" s="207">
        <v>44</v>
      </c>
      <c r="I258" s="204"/>
      <c r="J258" s="204"/>
      <c r="K258" s="204"/>
      <c r="L258" s="208"/>
      <c r="M258" s="209"/>
      <c r="N258" s="210"/>
      <c r="O258" s="210"/>
      <c r="P258" s="210"/>
      <c r="Q258" s="210"/>
      <c r="R258" s="210"/>
      <c r="S258" s="210"/>
      <c r="T258" s="211"/>
      <c r="AT258" s="212" t="s">
        <v>132</v>
      </c>
      <c r="AU258" s="212" t="s">
        <v>83</v>
      </c>
      <c r="AV258" s="15" t="s">
        <v>127</v>
      </c>
      <c r="AW258" s="15" t="s">
        <v>35</v>
      </c>
      <c r="AX258" s="15" t="s">
        <v>81</v>
      </c>
      <c r="AY258" s="212" t="s">
        <v>119</v>
      </c>
    </row>
    <row r="259" spans="1:65" s="2" customFormat="1" ht="16.5" customHeight="1">
      <c r="A259" s="33"/>
      <c r="B259" s="34"/>
      <c r="C259" s="171" t="s">
        <v>364</v>
      </c>
      <c r="D259" s="171" t="s">
        <v>122</v>
      </c>
      <c r="E259" s="172" t="s">
        <v>358</v>
      </c>
      <c r="F259" s="173" t="s">
        <v>359</v>
      </c>
      <c r="G259" s="174" t="s">
        <v>261</v>
      </c>
      <c r="H259" s="175">
        <v>32</v>
      </c>
      <c r="I259" s="176"/>
      <c r="J259" s="176">
        <f>ROUND(I259*H259,2)</f>
        <v>0</v>
      </c>
      <c r="K259" s="173" t="s">
        <v>126</v>
      </c>
      <c r="L259" s="38"/>
      <c r="M259" s="177" t="s">
        <v>19</v>
      </c>
      <c r="N259" s="178" t="s">
        <v>44</v>
      </c>
      <c r="O259" s="179">
        <v>0.16500000000000001</v>
      </c>
      <c r="P259" s="179">
        <f>O259*H259</f>
        <v>5.28</v>
      </c>
      <c r="Q259" s="179">
        <v>2.9E-4</v>
      </c>
      <c r="R259" s="179">
        <f>Q259*H259</f>
        <v>9.2800000000000001E-3</v>
      </c>
      <c r="S259" s="179">
        <v>0</v>
      </c>
      <c r="T259" s="180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81" t="s">
        <v>160</v>
      </c>
      <c r="AT259" s="181" t="s">
        <v>122</v>
      </c>
      <c r="AU259" s="181" t="s">
        <v>83</v>
      </c>
      <c r="AY259" s="18" t="s">
        <v>119</v>
      </c>
      <c r="BE259" s="182">
        <f>IF(N259="základní",J259,0)</f>
        <v>0</v>
      </c>
      <c r="BF259" s="182">
        <f>IF(N259="snížená",J259,0)</f>
        <v>0</v>
      </c>
      <c r="BG259" s="182">
        <f>IF(N259="zákl. přenesená",J259,0)</f>
        <v>0</v>
      </c>
      <c r="BH259" s="182">
        <f>IF(N259="sníž. přenesená",J259,0)</f>
        <v>0</v>
      </c>
      <c r="BI259" s="182">
        <f>IF(N259="nulová",J259,0)</f>
        <v>0</v>
      </c>
      <c r="BJ259" s="18" t="s">
        <v>81</v>
      </c>
      <c r="BK259" s="182">
        <f>ROUND(I259*H259,2)</f>
        <v>0</v>
      </c>
      <c r="BL259" s="18" t="s">
        <v>160</v>
      </c>
      <c r="BM259" s="181" t="s">
        <v>612</v>
      </c>
    </row>
    <row r="260" spans="1:65" s="14" customFormat="1">
      <c r="B260" s="194"/>
      <c r="C260" s="195"/>
      <c r="D260" s="185" t="s">
        <v>132</v>
      </c>
      <c r="E260" s="196" t="s">
        <v>19</v>
      </c>
      <c r="F260" s="197" t="s">
        <v>361</v>
      </c>
      <c r="G260" s="195"/>
      <c r="H260" s="196" t="s">
        <v>19</v>
      </c>
      <c r="I260" s="195"/>
      <c r="J260" s="195"/>
      <c r="K260" s="195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132</v>
      </c>
      <c r="AU260" s="202" t="s">
        <v>83</v>
      </c>
      <c r="AV260" s="14" t="s">
        <v>81</v>
      </c>
      <c r="AW260" s="14" t="s">
        <v>35</v>
      </c>
      <c r="AX260" s="14" t="s">
        <v>73</v>
      </c>
      <c r="AY260" s="202" t="s">
        <v>119</v>
      </c>
    </row>
    <row r="261" spans="1:65" s="14" customFormat="1">
      <c r="B261" s="194"/>
      <c r="C261" s="195"/>
      <c r="D261" s="185" t="s">
        <v>132</v>
      </c>
      <c r="E261" s="196" t="s">
        <v>19</v>
      </c>
      <c r="F261" s="197" t="s">
        <v>362</v>
      </c>
      <c r="G261" s="195"/>
      <c r="H261" s="196" t="s">
        <v>19</v>
      </c>
      <c r="I261" s="195"/>
      <c r="J261" s="195"/>
      <c r="K261" s="195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132</v>
      </c>
      <c r="AU261" s="202" t="s">
        <v>83</v>
      </c>
      <c r="AV261" s="14" t="s">
        <v>81</v>
      </c>
      <c r="AW261" s="14" t="s">
        <v>35</v>
      </c>
      <c r="AX261" s="14" t="s">
        <v>73</v>
      </c>
      <c r="AY261" s="202" t="s">
        <v>119</v>
      </c>
    </row>
    <row r="262" spans="1:65" s="13" customFormat="1">
      <c r="B262" s="183"/>
      <c r="C262" s="184"/>
      <c r="D262" s="185" t="s">
        <v>132</v>
      </c>
      <c r="E262" s="193" t="s">
        <v>19</v>
      </c>
      <c r="F262" s="186" t="s">
        <v>613</v>
      </c>
      <c r="G262" s="184"/>
      <c r="H262" s="187">
        <v>32</v>
      </c>
      <c r="I262" s="184"/>
      <c r="J262" s="184"/>
      <c r="K262" s="184"/>
      <c r="L262" s="188"/>
      <c r="M262" s="189"/>
      <c r="N262" s="190"/>
      <c r="O262" s="190"/>
      <c r="P262" s="190"/>
      <c r="Q262" s="190"/>
      <c r="R262" s="190"/>
      <c r="S262" s="190"/>
      <c r="T262" s="191"/>
      <c r="AT262" s="192" t="s">
        <v>132</v>
      </c>
      <c r="AU262" s="192" t="s">
        <v>83</v>
      </c>
      <c r="AV262" s="13" t="s">
        <v>83</v>
      </c>
      <c r="AW262" s="13" t="s">
        <v>35</v>
      </c>
      <c r="AX262" s="13" t="s">
        <v>81</v>
      </c>
      <c r="AY262" s="192" t="s">
        <v>119</v>
      </c>
    </row>
    <row r="263" spans="1:65" s="2" customFormat="1" ht="16.5" customHeight="1">
      <c r="A263" s="33"/>
      <c r="B263" s="34"/>
      <c r="C263" s="171" t="s">
        <v>317</v>
      </c>
      <c r="D263" s="171" t="s">
        <v>122</v>
      </c>
      <c r="E263" s="172" t="s">
        <v>365</v>
      </c>
      <c r="F263" s="173" t="s">
        <v>366</v>
      </c>
      <c r="G263" s="174" t="s">
        <v>261</v>
      </c>
      <c r="H263" s="175">
        <v>3</v>
      </c>
      <c r="I263" s="176"/>
      <c r="J263" s="176">
        <f>ROUND(I263*H263,2)</f>
        <v>0</v>
      </c>
      <c r="K263" s="173" t="s">
        <v>19</v>
      </c>
      <c r="L263" s="38"/>
      <c r="M263" s="177" t="s">
        <v>19</v>
      </c>
      <c r="N263" s="178" t="s">
        <v>44</v>
      </c>
      <c r="O263" s="179">
        <v>0.16</v>
      </c>
      <c r="P263" s="179">
        <f>O263*H263</f>
        <v>0.48</v>
      </c>
      <c r="Q263" s="179">
        <v>1.0200000000000001E-3</v>
      </c>
      <c r="R263" s="179">
        <f>Q263*H263</f>
        <v>3.0600000000000002E-3</v>
      </c>
      <c r="S263" s="179">
        <v>0</v>
      </c>
      <c r="T263" s="180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81" t="s">
        <v>160</v>
      </c>
      <c r="AT263" s="181" t="s">
        <v>122</v>
      </c>
      <c r="AU263" s="181" t="s">
        <v>83</v>
      </c>
      <c r="AY263" s="18" t="s">
        <v>119</v>
      </c>
      <c r="BE263" s="182">
        <f>IF(N263="základní",J263,0)</f>
        <v>0</v>
      </c>
      <c r="BF263" s="182">
        <f>IF(N263="snížená",J263,0)</f>
        <v>0</v>
      </c>
      <c r="BG263" s="182">
        <f>IF(N263="zákl. přenesená",J263,0)</f>
        <v>0</v>
      </c>
      <c r="BH263" s="182">
        <f>IF(N263="sníž. přenesená",J263,0)</f>
        <v>0</v>
      </c>
      <c r="BI263" s="182">
        <f>IF(N263="nulová",J263,0)</f>
        <v>0</v>
      </c>
      <c r="BJ263" s="18" t="s">
        <v>81</v>
      </c>
      <c r="BK263" s="182">
        <f>ROUND(I263*H263,2)</f>
        <v>0</v>
      </c>
      <c r="BL263" s="18" t="s">
        <v>160</v>
      </c>
      <c r="BM263" s="181" t="s">
        <v>614</v>
      </c>
    </row>
    <row r="264" spans="1:65" s="14" customFormat="1">
      <c r="B264" s="194"/>
      <c r="C264" s="195"/>
      <c r="D264" s="185" t="s">
        <v>132</v>
      </c>
      <c r="E264" s="196" t="s">
        <v>19</v>
      </c>
      <c r="F264" s="197" t="s">
        <v>361</v>
      </c>
      <c r="G264" s="195"/>
      <c r="H264" s="196" t="s">
        <v>19</v>
      </c>
      <c r="I264" s="195"/>
      <c r="J264" s="195"/>
      <c r="K264" s="195"/>
      <c r="L264" s="198"/>
      <c r="M264" s="199"/>
      <c r="N264" s="200"/>
      <c r="O264" s="200"/>
      <c r="P264" s="200"/>
      <c r="Q264" s="200"/>
      <c r="R264" s="200"/>
      <c r="S264" s="200"/>
      <c r="T264" s="201"/>
      <c r="AT264" s="202" t="s">
        <v>132</v>
      </c>
      <c r="AU264" s="202" t="s">
        <v>83</v>
      </c>
      <c r="AV264" s="14" t="s">
        <v>81</v>
      </c>
      <c r="AW264" s="14" t="s">
        <v>35</v>
      </c>
      <c r="AX264" s="14" t="s">
        <v>73</v>
      </c>
      <c r="AY264" s="202" t="s">
        <v>119</v>
      </c>
    </row>
    <row r="265" spans="1:65" s="14" customFormat="1">
      <c r="B265" s="194"/>
      <c r="C265" s="195"/>
      <c r="D265" s="185" t="s">
        <v>132</v>
      </c>
      <c r="E265" s="196" t="s">
        <v>19</v>
      </c>
      <c r="F265" s="197" t="s">
        <v>362</v>
      </c>
      <c r="G265" s="195"/>
      <c r="H265" s="196" t="s">
        <v>19</v>
      </c>
      <c r="I265" s="195"/>
      <c r="J265" s="195"/>
      <c r="K265" s="195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132</v>
      </c>
      <c r="AU265" s="202" t="s">
        <v>83</v>
      </c>
      <c r="AV265" s="14" t="s">
        <v>81</v>
      </c>
      <c r="AW265" s="14" t="s">
        <v>35</v>
      </c>
      <c r="AX265" s="14" t="s">
        <v>73</v>
      </c>
      <c r="AY265" s="202" t="s">
        <v>119</v>
      </c>
    </row>
    <row r="266" spans="1:65" s="13" customFormat="1">
      <c r="B266" s="183"/>
      <c r="C266" s="184"/>
      <c r="D266" s="185" t="s">
        <v>132</v>
      </c>
      <c r="E266" s="193" t="s">
        <v>19</v>
      </c>
      <c r="F266" s="186" t="s">
        <v>368</v>
      </c>
      <c r="G266" s="184"/>
      <c r="H266" s="187">
        <v>3</v>
      </c>
      <c r="I266" s="184"/>
      <c r="J266" s="184"/>
      <c r="K266" s="184"/>
      <c r="L266" s="188"/>
      <c r="M266" s="189"/>
      <c r="N266" s="190"/>
      <c r="O266" s="190"/>
      <c r="P266" s="190"/>
      <c r="Q266" s="190"/>
      <c r="R266" s="190"/>
      <c r="S266" s="190"/>
      <c r="T266" s="191"/>
      <c r="AT266" s="192" t="s">
        <v>132</v>
      </c>
      <c r="AU266" s="192" t="s">
        <v>83</v>
      </c>
      <c r="AV266" s="13" t="s">
        <v>83</v>
      </c>
      <c r="AW266" s="13" t="s">
        <v>35</v>
      </c>
      <c r="AX266" s="13" t="s">
        <v>81</v>
      </c>
      <c r="AY266" s="192" t="s">
        <v>119</v>
      </c>
    </row>
    <row r="267" spans="1:65" s="2" customFormat="1" ht="16.5" customHeight="1">
      <c r="A267" s="33"/>
      <c r="B267" s="34"/>
      <c r="C267" s="171" t="s">
        <v>373</v>
      </c>
      <c r="D267" s="171" t="s">
        <v>122</v>
      </c>
      <c r="E267" s="172" t="s">
        <v>369</v>
      </c>
      <c r="F267" s="173" t="s">
        <v>370</v>
      </c>
      <c r="G267" s="174" t="s">
        <v>261</v>
      </c>
      <c r="H267" s="175">
        <v>4</v>
      </c>
      <c r="I267" s="176"/>
      <c r="J267" s="176">
        <f>ROUND(I267*H267,2)</f>
        <v>0</v>
      </c>
      <c r="K267" s="173" t="s">
        <v>126</v>
      </c>
      <c r="L267" s="38"/>
      <c r="M267" s="177" t="s">
        <v>19</v>
      </c>
      <c r="N267" s="178" t="s">
        <v>44</v>
      </c>
      <c r="O267" s="179">
        <v>0.16</v>
      </c>
      <c r="P267" s="179">
        <f>O267*H267</f>
        <v>0.64</v>
      </c>
      <c r="Q267" s="179">
        <v>2.1000000000000001E-4</v>
      </c>
      <c r="R267" s="179">
        <f>Q267*H267</f>
        <v>8.4000000000000003E-4</v>
      </c>
      <c r="S267" s="179">
        <v>0</v>
      </c>
      <c r="T267" s="180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81" t="s">
        <v>160</v>
      </c>
      <c r="AT267" s="181" t="s">
        <v>122</v>
      </c>
      <c r="AU267" s="181" t="s">
        <v>83</v>
      </c>
      <c r="AY267" s="18" t="s">
        <v>119</v>
      </c>
      <c r="BE267" s="182">
        <f>IF(N267="základní",J267,0)</f>
        <v>0</v>
      </c>
      <c r="BF267" s="182">
        <f>IF(N267="snížená",J267,0)</f>
        <v>0</v>
      </c>
      <c r="BG267" s="182">
        <f>IF(N267="zákl. přenesená",J267,0)</f>
        <v>0</v>
      </c>
      <c r="BH267" s="182">
        <f>IF(N267="sníž. přenesená",J267,0)</f>
        <v>0</v>
      </c>
      <c r="BI267" s="182">
        <f>IF(N267="nulová",J267,0)</f>
        <v>0</v>
      </c>
      <c r="BJ267" s="18" t="s">
        <v>81</v>
      </c>
      <c r="BK267" s="182">
        <f>ROUND(I267*H267,2)</f>
        <v>0</v>
      </c>
      <c r="BL267" s="18" t="s">
        <v>160</v>
      </c>
      <c r="BM267" s="181" t="s">
        <v>615</v>
      </c>
    </row>
    <row r="268" spans="1:65" s="14" customFormat="1">
      <c r="B268" s="194"/>
      <c r="C268" s="195"/>
      <c r="D268" s="185" t="s">
        <v>132</v>
      </c>
      <c r="E268" s="196" t="s">
        <v>19</v>
      </c>
      <c r="F268" s="197" t="s">
        <v>361</v>
      </c>
      <c r="G268" s="195"/>
      <c r="H268" s="196" t="s">
        <v>19</v>
      </c>
      <c r="I268" s="195"/>
      <c r="J268" s="195"/>
      <c r="K268" s="195"/>
      <c r="L268" s="198"/>
      <c r="M268" s="199"/>
      <c r="N268" s="200"/>
      <c r="O268" s="200"/>
      <c r="P268" s="200"/>
      <c r="Q268" s="200"/>
      <c r="R268" s="200"/>
      <c r="S268" s="200"/>
      <c r="T268" s="201"/>
      <c r="AT268" s="202" t="s">
        <v>132</v>
      </c>
      <c r="AU268" s="202" t="s">
        <v>83</v>
      </c>
      <c r="AV268" s="14" t="s">
        <v>81</v>
      </c>
      <c r="AW268" s="14" t="s">
        <v>35</v>
      </c>
      <c r="AX268" s="14" t="s">
        <v>73</v>
      </c>
      <c r="AY268" s="202" t="s">
        <v>119</v>
      </c>
    </row>
    <row r="269" spans="1:65" s="14" customFormat="1">
      <c r="B269" s="194"/>
      <c r="C269" s="195"/>
      <c r="D269" s="185" t="s">
        <v>132</v>
      </c>
      <c r="E269" s="196" t="s">
        <v>19</v>
      </c>
      <c r="F269" s="197" t="s">
        <v>362</v>
      </c>
      <c r="G269" s="195"/>
      <c r="H269" s="196" t="s">
        <v>19</v>
      </c>
      <c r="I269" s="195"/>
      <c r="J269" s="195"/>
      <c r="K269" s="195"/>
      <c r="L269" s="198"/>
      <c r="M269" s="199"/>
      <c r="N269" s="200"/>
      <c r="O269" s="200"/>
      <c r="P269" s="200"/>
      <c r="Q269" s="200"/>
      <c r="R269" s="200"/>
      <c r="S269" s="200"/>
      <c r="T269" s="201"/>
      <c r="AT269" s="202" t="s">
        <v>132</v>
      </c>
      <c r="AU269" s="202" t="s">
        <v>83</v>
      </c>
      <c r="AV269" s="14" t="s">
        <v>81</v>
      </c>
      <c r="AW269" s="14" t="s">
        <v>35</v>
      </c>
      <c r="AX269" s="14" t="s">
        <v>73</v>
      </c>
      <c r="AY269" s="202" t="s">
        <v>119</v>
      </c>
    </row>
    <row r="270" spans="1:65" s="13" customFormat="1">
      <c r="B270" s="183"/>
      <c r="C270" s="184"/>
      <c r="D270" s="185" t="s">
        <v>132</v>
      </c>
      <c r="E270" s="193" t="s">
        <v>19</v>
      </c>
      <c r="F270" s="186" t="s">
        <v>616</v>
      </c>
      <c r="G270" s="184"/>
      <c r="H270" s="187">
        <v>4</v>
      </c>
      <c r="I270" s="184"/>
      <c r="J270" s="184"/>
      <c r="K270" s="184"/>
      <c r="L270" s="188"/>
      <c r="M270" s="189"/>
      <c r="N270" s="190"/>
      <c r="O270" s="190"/>
      <c r="P270" s="190"/>
      <c r="Q270" s="190"/>
      <c r="R270" s="190"/>
      <c r="S270" s="190"/>
      <c r="T270" s="191"/>
      <c r="AT270" s="192" t="s">
        <v>132</v>
      </c>
      <c r="AU270" s="192" t="s">
        <v>83</v>
      </c>
      <c r="AV270" s="13" t="s">
        <v>83</v>
      </c>
      <c r="AW270" s="13" t="s">
        <v>35</v>
      </c>
      <c r="AX270" s="13" t="s">
        <v>81</v>
      </c>
      <c r="AY270" s="192" t="s">
        <v>119</v>
      </c>
    </row>
    <row r="271" spans="1:65" s="2" customFormat="1" ht="16.5" customHeight="1">
      <c r="A271" s="33"/>
      <c r="B271" s="34"/>
      <c r="C271" s="171" t="s">
        <v>378</v>
      </c>
      <c r="D271" s="171" t="s">
        <v>122</v>
      </c>
      <c r="E271" s="172" t="s">
        <v>374</v>
      </c>
      <c r="F271" s="173" t="s">
        <v>375</v>
      </c>
      <c r="G271" s="174" t="s">
        <v>261</v>
      </c>
      <c r="H271" s="175">
        <v>8</v>
      </c>
      <c r="I271" s="176"/>
      <c r="J271" s="176">
        <f>ROUND(I271*H271,2)</f>
        <v>0</v>
      </c>
      <c r="K271" s="173" t="s">
        <v>126</v>
      </c>
      <c r="L271" s="38"/>
      <c r="M271" s="177" t="s">
        <v>19</v>
      </c>
      <c r="N271" s="178" t="s">
        <v>44</v>
      </c>
      <c r="O271" s="179">
        <v>0.2</v>
      </c>
      <c r="P271" s="179">
        <f>O271*H271</f>
        <v>1.6</v>
      </c>
      <c r="Q271" s="179">
        <v>3.4000000000000002E-4</v>
      </c>
      <c r="R271" s="179">
        <f>Q271*H271</f>
        <v>2.7200000000000002E-3</v>
      </c>
      <c r="S271" s="179">
        <v>0</v>
      </c>
      <c r="T271" s="180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81" t="s">
        <v>160</v>
      </c>
      <c r="AT271" s="181" t="s">
        <v>122</v>
      </c>
      <c r="AU271" s="181" t="s">
        <v>83</v>
      </c>
      <c r="AY271" s="18" t="s">
        <v>119</v>
      </c>
      <c r="BE271" s="182">
        <f>IF(N271="základní",J271,0)</f>
        <v>0</v>
      </c>
      <c r="BF271" s="182">
        <f>IF(N271="snížená",J271,0)</f>
        <v>0</v>
      </c>
      <c r="BG271" s="182">
        <f>IF(N271="zákl. přenesená",J271,0)</f>
        <v>0</v>
      </c>
      <c r="BH271" s="182">
        <f>IF(N271="sníž. přenesená",J271,0)</f>
        <v>0</v>
      </c>
      <c r="BI271" s="182">
        <f>IF(N271="nulová",J271,0)</f>
        <v>0</v>
      </c>
      <c r="BJ271" s="18" t="s">
        <v>81</v>
      </c>
      <c r="BK271" s="182">
        <f>ROUND(I271*H271,2)</f>
        <v>0</v>
      </c>
      <c r="BL271" s="18" t="s">
        <v>160</v>
      </c>
      <c r="BM271" s="181" t="s">
        <v>617</v>
      </c>
    </row>
    <row r="272" spans="1:65" s="14" customFormat="1">
      <c r="B272" s="194"/>
      <c r="C272" s="195"/>
      <c r="D272" s="185" t="s">
        <v>132</v>
      </c>
      <c r="E272" s="196" t="s">
        <v>19</v>
      </c>
      <c r="F272" s="197" t="s">
        <v>361</v>
      </c>
      <c r="G272" s="195"/>
      <c r="H272" s="196" t="s">
        <v>19</v>
      </c>
      <c r="I272" s="195"/>
      <c r="J272" s="195"/>
      <c r="K272" s="195"/>
      <c r="L272" s="198"/>
      <c r="M272" s="199"/>
      <c r="N272" s="200"/>
      <c r="O272" s="200"/>
      <c r="P272" s="200"/>
      <c r="Q272" s="200"/>
      <c r="R272" s="200"/>
      <c r="S272" s="200"/>
      <c r="T272" s="201"/>
      <c r="AT272" s="202" t="s">
        <v>132</v>
      </c>
      <c r="AU272" s="202" t="s">
        <v>83</v>
      </c>
      <c r="AV272" s="14" t="s">
        <v>81</v>
      </c>
      <c r="AW272" s="14" t="s">
        <v>35</v>
      </c>
      <c r="AX272" s="14" t="s">
        <v>73</v>
      </c>
      <c r="AY272" s="202" t="s">
        <v>119</v>
      </c>
    </row>
    <row r="273" spans="1:65" s="14" customFormat="1">
      <c r="B273" s="194"/>
      <c r="C273" s="195"/>
      <c r="D273" s="185" t="s">
        <v>132</v>
      </c>
      <c r="E273" s="196" t="s">
        <v>19</v>
      </c>
      <c r="F273" s="197" t="s">
        <v>362</v>
      </c>
      <c r="G273" s="195"/>
      <c r="H273" s="196" t="s">
        <v>19</v>
      </c>
      <c r="I273" s="195"/>
      <c r="J273" s="195"/>
      <c r="K273" s="195"/>
      <c r="L273" s="198"/>
      <c r="M273" s="199"/>
      <c r="N273" s="200"/>
      <c r="O273" s="200"/>
      <c r="P273" s="200"/>
      <c r="Q273" s="200"/>
      <c r="R273" s="200"/>
      <c r="S273" s="200"/>
      <c r="T273" s="201"/>
      <c r="AT273" s="202" t="s">
        <v>132</v>
      </c>
      <c r="AU273" s="202" t="s">
        <v>83</v>
      </c>
      <c r="AV273" s="14" t="s">
        <v>81</v>
      </c>
      <c r="AW273" s="14" t="s">
        <v>35</v>
      </c>
      <c r="AX273" s="14" t="s">
        <v>73</v>
      </c>
      <c r="AY273" s="202" t="s">
        <v>119</v>
      </c>
    </row>
    <row r="274" spans="1:65" s="13" customFormat="1">
      <c r="B274" s="183"/>
      <c r="C274" s="184"/>
      <c r="D274" s="185" t="s">
        <v>132</v>
      </c>
      <c r="E274" s="193" t="s">
        <v>19</v>
      </c>
      <c r="F274" s="186" t="s">
        <v>618</v>
      </c>
      <c r="G274" s="184"/>
      <c r="H274" s="187">
        <v>8</v>
      </c>
      <c r="I274" s="184"/>
      <c r="J274" s="184"/>
      <c r="K274" s="184"/>
      <c r="L274" s="188"/>
      <c r="M274" s="189"/>
      <c r="N274" s="190"/>
      <c r="O274" s="190"/>
      <c r="P274" s="190"/>
      <c r="Q274" s="190"/>
      <c r="R274" s="190"/>
      <c r="S274" s="190"/>
      <c r="T274" s="191"/>
      <c r="AT274" s="192" t="s">
        <v>132</v>
      </c>
      <c r="AU274" s="192" t="s">
        <v>83</v>
      </c>
      <c r="AV274" s="13" t="s">
        <v>83</v>
      </c>
      <c r="AW274" s="13" t="s">
        <v>35</v>
      </c>
      <c r="AX274" s="13" t="s">
        <v>81</v>
      </c>
      <c r="AY274" s="192" t="s">
        <v>119</v>
      </c>
    </row>
    <row r="275" spans="1:65" s="2" customFormat="1" ht="16.5" customHeight="1">
      <c r="A275" s="33"/>
      <c r="B275" s="34"/>
      <c r="C275" s="171" t="s">
        <v>383</v>
      </c>
      <c r="D275" s="171" t="s">
        <v>122</v>
      </c>
      <c r="E275" s="172" t="s">
        <v>379</v>
      </c>
      <c r="F275" s="173" t="s">
        <v>380</v>
      </c>
      <c r="G275" s="174" t="s">
        <v>261</v>
      </c>
      <c r="H275" s="175">
        <v>1</v>
      </c>
      <c r="I275" s="176"/>
      <c r="J275" s="176">
        <f>ROUND(I275*H275,2)</f>
        <v>0</v>
      </c>
      <c r="K275" s="173" t="s">
        <v>126</v>
      </c>
      <c r="L275" s="38"/>
      <c r="M275" s="177" t="s">
        <v>19</v>
      </c>
      <c r="N275" s="178" t="s">
        <v>44</v>
      </c>
      <c r="O275" s="179">
        <v>0.2</v>
      </c>
      <c r="P275" s="179">
        <f>O275*H275</f>
        <v>0.2</v>
      </c>
      <c r="Q275" s="179">
        <v>4.0000000000000002E-4</v>
      </c>
      <c r="R275" s="179">
        <f>Q275*H275</f>
        <v>4.0000000000000002E-4</v>
      </c>
      <c r="S275" s="179">
        <v>0</v>
      </c>
      <c r="T275" s="180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81" t="s">
        <v>160</v>
      </c>
      <c r="AT275" s="181" t="s">
        <v>122</v>
      </c>
      <c r="AU275" s="181" t="s">
        <v>83</v>
      </c>
      <c r="AY275" s="18" t="s">
        <v>119</v>
      </c>
      <c r="BE275" s="182">
        <f>IF(N275="základní",J275,0)</f>
        <v>0</v>
      </c>
      <c r="BF275" s="182">
        <f>IF(N275="snížená",J275,0)</f>
        <v>0</v>
      </c>
      <c r="BG275" s="182">
        <f>IF(N275="zákl. přenesená",J275,0)</f>
        <v>0</v>
      </c>
      <c r="BH275" s="182">
        <f>IF(N275="sníž. přenesená",J275,0)</f>
        <v>0</v>
      </c>
      <c r="BI275" s="182">
        <f>IF(N275="nulová",J275,0)</f>
        <v>0</v>
      </c>
      <c r="BJ275" s="18" t="s">
        <v>81</v>
      </c>
      <c r="BK275" s="182">
        <f>ROUND(I275*H275,2)</f>
        <v>0</v>
      </c>
      <c r="BL275" s="18" t="s">
        <v>160</v>
      </c>
      <c r="BM275" s="181" t="s">
        <v>619</v>
      </c>
    </row>
    <row r="276" spans="1:65" s="14" customFormat="1">
      <c r="B276" s="194"/>
      <c r="C276" s="195"/>
      <c r="D276" s="185" t="s">
        <v>132</v>
      </c>
      <c r="E276" s="196" t="s">
        <v>19</v>
      </c>
      <c r="F276" s="197" t="s">
        <v>361</v>
      </c>
      <c r="G276" s="195"/>
      <c r="H276" s="196" t="s">
        <v>19</v>
      </c>
      <c r="I276" s="195"/>
      <c r="J276" s="195"/>
      <c r="K276" s="195"/>
      <c r="L276" s="198"/>
      <c r="M276" s="199"/>
      <c r="N276" s="200"/>
      <c r="O276" s="200"/>
      <c r="P276" s="200"/>
      <c r="Q276" s="200"/>
      <c r="R276" s="200"/>
      <c r="S276" s="200"/>
      <c r="T276" s="201"/>
      <c r="AT276" s="202" t="s">
        <v>132</v>
      </c>
      <c r="AU276" s="202" t="s">
        <v>83</v>
      </c>
      <c r="AV276" s="14" t="s">
        <v>81</v>
      </c>
      <c r="AW276" s="14" t="s">
        <v>35</v>
      </c>
      <c r="AX276" s="14" t="s">
        <v>73</v>
      </c>
      <c r="AY276" s="202" t="s">
        <v>119</v>
      </c>
    </row>
    <row r="277" spans="1:65" s="14" customFormat="1">
      <c r="B277" s="194"/>
      <c r="C277" s="195"/>
      <c r="D277" s="185" t="s">
        <v>132</v>
      </c>
      <c r="E277" s="196" t="s">
        <v>19</v>
      </c>
      <c r="F277" s="197" t="s">
        <v>362</v>
      </c>
      <c r="G277" s="195"/>
      <c r="H277" s="196" t="s">
        <v>19</v>
      </c>
      <c r="I277" s="195"/>
      <c r="J277" s="195"/>
      <c r="K277" s="195"/>
      <c r="L277" s="198"/>
      <c r="M277" s="199"/>
      <c r="N277" s="200"/>
      <c r="O277" s="200"/>
      <c r="P277" s="200"/>
      <c r="Q277" s="200"/>
      <c r="R277" s="200"/>
      <c r="S277" s="200"/>
      <c r="T277" s="201"/>
      <c r="AT277" s="202" t="s">
        <v>132</v>
      </c>
      <c r="AU277" s="202" t="s">
        <v>83</v>
      </c>
      <c r="AV277" s="14" t="s">
        <v>81</v>
      </c>
      <c r="AW277" s="14" t="s">
        <v>35</v>
      </c>
      <c r="AX277" s="14" t="s">
        <v>73</v>
      </c>
      <c r="AY277" s="202" t="s">
        <v>119</v>
      </c>
    </row>
    <row r="278" spans="1:65" s="13" customFormat="1">
      <c r="B278" s="183"/>
      <c r="C278" s="184"/>
      <c r="D278" s="185" t="s">
        <v>132</v>
      </c>
      <c r="E278" s="193" t="s">
        <v>19</v>
      </c>
      <c r="F278" s="186" t="s">
        <v>620</v>
      </c>
      <c r="G278" s="184"/>
      <c r="H278" s="187">
        <v>1</v>
      </c>
      <c r="I278" s="184"/>
      <c r="J278" s="184"/>
      <c r="K278" s="184"/>
      <c r="L278" s="188"/>
      <c r="M278" s="189"/>
      <c r="N278" s="190"/>
      <c r="O278" s="190"/>
      <c r="P278" s="190"/>
      <c r="Q278" s="190"/>
      <c r="R278" s="190"/>
      <c r="S278" s="190"/>
      <c r="T278" s="191"/>
      <c r="AT278" s="192" t="s">
        <v>132</v>
      </c>
      <c r="AU278" s="192" t="s">
        <v>83</v>
      </c>
      <c r="AV278" s="13" t="s">
        <v>83</v>
      </c>
      <c r="AW278" s="13" t="s">
        <v>35</v>
      </c>
      <c r="AX278" s="13" t="s">
        <v>81</v>
      </c>
      <c r="AY278" s="192" t="s">
        <v>119</v>
      </c>
    </row>
    <row r="279" spans="1:65" s="2" customFormat="1" ht="16.5" customHeight="1">
      <c r="A279" s="33"/>
      <c r="B279" s="34"/>
      <c r="C279" s="171" t="s">
        <v>388</v>
      </c>
      <c r="D279" s="171" t="s">
        <v>122</v>
      </c>
      <c r="E279" s="172" t="s">
        <v>384</v>
      </c>
      <c r="F279" s="173" t="s">
        <v>385</v>
      </c>
      <c r="G279" s="174" t="s">
        <v>261</v>
      </c>
      <c r="H279" s="175">
        <v>5</v>
      </c>
      <c r="I279" s="176"/>
      <c r="J279" s="176">
        <f>ROUND(I279*H279,2)</f>
        <v>0</v>
      </c>
      <c r="K279" s="173" t="s">
        <v>126</v>
      </c>
      <c r="L279" s="38"/>
      <c r="M279" s="177" t="s">
        <v>19</v>
      </c>
      <c r="N279" s="178" t="s">
        <v>44</v>
      </c>
      <c r="O279" s="179">
        <v>0.22</v>
      </c>
      <c r="P279" s="179">
        <f>O279*H279</f>
        <v>1.1000000000000001</v>
      </c>
      <c r="Q279" s="179">
        <v>5.6999999999999998E-4</v>
      </c>
      <c r="R279" s="179">
        <f>Q279*H279</f>
        <v>2.8500000000000001E-3</v>
      </c>
      <c r="S279" s="179">
        <v>0</v>
      </c>
      <c r="T279" s="180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81" t="s">
        <v>160</v>
      </c>
      <c r="AT279" s="181" t="s">
        <v>122</v>
      </c>
      <c r="AU279" s="181" t="s">
        <v>83</v>
      </c>
      <c r="AY279" s="18" t="s">
        <v>119</v>
      </c>
      <c r="BE279" s="182">
        <f>IF(N279="základní",J279,0)</f>
        <v>0</v>
      </c>
      <c r="BF279" s="182">
        <f>IF(N279="snížená",J279,0)</f>
        <v>0</v>
      </c>
      <c r="BG279" s="182">
        <f>IF(N279="zákl. přenesená",J279,0)</f>
        <v>0</v>
      </c>
      <c r="BH279" s="182">
        <f>IF(N279="sníž. přenesená",J279,0)</f>
        <v>0</v>
      </c>
      <c r="BI279" s="182">
        <f>IF(N279="nulová",J279,0)</f>
        <v>0</v>
      </c>
      <c r="BJ279" s="18" t="s">
        <v>81</v>
      </c>
      <c r="BK279" s="182">
        <f>ROUND(I279*H279,2)</f>
        <v>0</v>
      </c>
      <c r="BL279" s="18" t="s">
        <v>160</v>
      </c>
      <c r="BM279" s="181" t="s">
        <v>621</v>
      </c>
    </row>
    <row r="280" spans="1:65" s="14" customFormat="1">
      <c r="B280" s="194"/>
      <c r="C280" s="195"/>
      <c r="D280" s="185" t="s">
        <v>132</v>
      </c>
      <c r="E280" s="196" t="s">
        <v>19</v>
      </c>
      <c r="F280" s="197" t="s">
        <v>361</v>
      </c>
      <c r="G280" s="195"/>
      <c r="H280" s="196" t="s">
        <v>19</v>
      </c>
      <c r="I280" s="195"/>
      <c r="J280" s="195"/>
      <c r="K280" s="195"/>
      <c r="L280" s="198"/>
      <c r="M280" s="199"/>
      <c r="N280" s="200"/>
      <c r="O280" s="200"/>
      <c r="P280" s="200"/>
      <c r="Q280" s="200"/>
      <c r="R280" s="200"/>
      <c r="S280" s="200"/>
      <c r="T280" s="201"/>
      <c r="AT280" s="202" t="s">
        <v>132</v>
      </c>
      <c r="AU280" s="202" t="s">
        <v>83</v>
      </c>
      <c r="AV280" s="14" t="s">
        <v>81</v>
      </c>
      <c r="AW280" s="14" t="s">
        <v>35</v>
      </c>
      <c r="AX280" s="14" t="s">
        <v>73</v>
      </c>
      <c r="AY280" s="202" t="s">
        <v>119</v>
      </c>
    </row>
    <row r="281" spans="1:65" s="14" customFormat="1">
      <c r="B281" s="194"/>
      <c r="C281" s="195"/>
      <c r="D281" s="185" t="s">
        <v>132</v>
      </c>
      <c r="E281" s="196" t="s">
        <v>19</v>
      </c>
      <c r="F281" s="197" t="s">
        <v>362</v>
      </c>
      <c r="G281" s="195"/>
      <c r="H281" s="196" t="s">
        <v>19</v>
      </c>
      <c r="I281" s="195"/>
      <c r="J281" s="195"/>
      <c r="K281" s="195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132</v>
      </c>
      <c r="AU281" s="202" t="s">
        <v>83</v>
      </c>
      <c r="AV281" s="14" t="s">
        <v>81</v>
      </c>
      <c r="AW281" s="14" t="s">
        <v>35</v>
      </c>
      <c r="AX281" s="14" t="s">
        <v>73</v>
      </c>
      <c r="AY281" s="202" t="s">
        <v>119</v>
      </c>
    </row>
    <row r="282" spans="1:65" s="13" customFormat="1">
      <c r="B282" s="183"/>
      <c r="C282" s="184"/>
      <c r="D282" s="185" t="s">
        <v>132</v>
      </c>
      <c r="E282" s="193" t="s">
        <v>19</v>
      </c>
      <c r="F282" s="186" t="s">
        <v>622</v>
      </c>
      <c r="G282" s="184"/>
      <c r="H282" s="187">
        <v>5</v>
      </c>
      <c r="I282" s="184"/>
      <c r="J282" s="184"/>
      <c r="K282" s="184"/>
      <c r="L282" s="188"/>
      <c r="M282" s="189"/>
      <c r="N282" s="190"/>
      <c r="O282" s="190"/>
      <c r="P282" s="190"/>
      <c r="Q282" s="190"/>
      <c r="R282" s="190"/>
      <c r="S282" s="190"/>
      <c r="T282" s="191"/>
      <c r="AT282" s="192" t="s">
        <v>132</v>
      </c>
      <c r="AU282" s="192" t="s">
        <v>83</v>
      </c>
      <c r="AV282" s="13" t="s">
        <v>83</v>
      </c>
      <c r="AW282" s="13" t="s">
        <v>35</v>
      </c>
      <c r="AX282" s="13" t="s">
        <v>81</v>
      </c>
      <c r="AY282" s="192" t="s">
        <v>119</v>
      </c>
    </row>
    <row r="283" spans="1:65" s="2" customFormat="1" ht="16.5" customHeight="1">
      <c r="A283" s="33"/>
      <c r="B283" s="34"/>
      <c r="C283" s="171" t="s">
        <v>393</v>
      </c>
      <c r="D283" s="171" t="s">
        <v>122</v>
      </c>
      <c r="E283" s="172" t="s">
        <v>389</v>
      </c>
      <c r="F283" s="173" t="s">
        <v>390</v>
      </c>
      <c r="G283" s="174" t="s">
        <v>177</v>
      </c>
      <c r="H283" s="175">
        <v>275</v>
      </c>
      <c r="I283" s="176"/>
      <c r="J283" s="176">
        <f>ROUND(I283*H283,2)</f>
        <v>0</v>
      </c>
      <c r="K283" s="173" t="s">
        <v>126</v>
      </c>
      <c r="L283" s="38"/>
      <c r="M283" s="177" t="s">
        <v>19</v>
      </c>
      <c r="N283" s="178" t="s">
        <v>44</v>
      </c>
      <c r="O283" s="179">
        <v>8.2000000000000003E-2</v>
      </c>
      <c r="P283" s="179">
        <f>O283*H283</f>
        <v>22.55</v>
      </c>
      <c r="Q283" s="179">
        <v>1.0000000000000001E-5</v>
      </c>
      <c r="R283" s="179">
        <f>Q283*H283</f>
        <v>2.7500000000000003E-3</v>
      </c>
      <c r="S283" s="179">
        <v>0</v>
      </c>
      <c r="T283" s="180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81" t="s">
        <v>160</v>
      </c>
      <c r="AT283" s="181" t="s">
        <v>122</v>
      </c>
      <c r="AU283" s="181" t="s">
        <v>83</v>
      </c>
      <c r="AY283" s="18" t="s">
        <v>119</v>
      </c>
      <c r="BE283" s="182">
        <f>IF(N283="základní",J283,0)</f>
        <v>0</v>
      </c>
      <c r="BF283" s="182">
        <f>IF(N283="snížená",J283,0)</f>
        <v>0</v>
      </c>
      <c r="BG283" s="182">
        <f>IF(N283="zákl. přenesená",J283,0)</f>
        <v>0</v>
      </c>
      <c r="BH283" s="182">
        <f>IF(N283="sníž. přenesená",J283,0)</f>
        <v>0</v>
      </c>
      <c r="BI283" s="182">
        <f>IF(N283="nulová",J283,0)</f>
        <v>0</v>
      </c>
      <c r="BJ283" s="18" t="s">
        <v>81</v>
      </c>
      <c r="BK283" s="182">
        <f>ROUND(I283*H283,2)</f>
        <v>0</v>
      </c>
      <c r="BL283" s="18" t="s">
        <v>160</v>
      </c>
      <c r="BM283" s="181" t="s">
        <v>623</v>
      </c>
    </row>
    <row r="284" spans="1:65" s="13" customFormat="1">
      <c r="B284" s="183"/>
      <c r="C284" s="184"/>
      <c r="D284" s="185" t="s">
        <v>132</v>
      </c>
      <c r="E284" s="193" t="s">
        <v>19</v>
      </c>
      <c r="F284" s="186" t="s">
        <v>624</v>
      </c>
      <c r="G284" s="184"/>
      <c r="H284" s="187">
        <v>275</v>
      </c>
      <c r="I284" s="184"/>
      <c r="J284" s="184"/>
      <c r="K284" s="184"/>
      <c r="L284" s="188"/>
      <c r="M284" s="189"/>
      <c r="N284" s="190"/>
      <c r="O284" s="190"/>
      <c r="P284" s="190"/>
      <c r="Q284" s="190"/>
      <c r="R284" s="190"/>
      <c r="S284" s="190"/>
      <c r="T284" s="191"/>
      <c r="AT284" s="192" t="s">
        <v>132</v>
      </c>
      <c r="AU284" s="192" t="s">
        <v>83</v>
      </c>
      <c r="AV284" s="13" t="s">
        <v>83</v>
      </c>
      <c r="AW284" s="13" t="s">
        <v>35</v>
      </c>
      <c r="AX284" s="13" t="s">
        <v>81</v>
      </c>
      <c r="AY284" s="192" t="s">
        <v>119</v>
      </c>
    </row>
    <row r="285" spans="1:65" s="2" customFormat="1" ht="16.5" customHeight="1">
      <c r="A285" s="33"/>
      <c r="B285" s="34"/>
      <c r="C285" s="171" t="s">
        <v>397</v>
      </c>
      <c r="D285" s="171" t="s">
        <v>122</v>
      </c>
      <c r="E285" s="172" t="s">
        <v>394</v>
      </c>
      <c r="F285" s="173" t="s">
        <v>395</v>
      </c>
      <c r="G285" s="174" t="s">
        <v>149</v>
      </c>
      <c r="H285" s="175">
        <v>1</v>
      </c>
      <c r="I285" s="176"/>
      <c r="J285" s="176">
        <f>ROUND(I285*H285,2)</f>
        <v>0</v>
      </c>
      <c r="K285" s="173" t="s">
        <v>19</v>
      </c>
      <c r="L285" s="38"/>
      <c r="M285" s="177" t="s">
        <v>19</v>
      </c>
      <c r="N285" s="178" t="s">
        <v>44</v>
      </c>
      <c r="O285" s="179">
        <v>8.3000000000000004E-2</v>
      </c>
      <c r="P285" s="179">
        <f>O285*H285</f>
        <v>8.3000000000000004E-2</v>
      </c>
      <c r="Q285" s="179">
        <v>0</v>
      </c>
      <c r="R285" s="179">
        <f>Q285*H285</f>
        <v>0</v>
      </c>
      <c r="S285" s="179">
        <v>2.9E-4</v>
      </c>
      <c r="T285" s="180">
        <f>S285*H285</f>
        <v>2.9E-4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81" t="s">
        <v>160</v>
      </c>
      <c r="AT285" s="181" t="s">
        <v>122</v>
      </c>
      <c r="AU285" s="181" t="s">
        <v>83</v>
      </c>
      <c r="AY285" s="18" t="s">
        <v>119</v>
      </c>
      <c r="BE285" s="182">
        <f>IF(N285="základní",J285,0)</f>
        <v>0</v>
      </c>
      <c r="BF285" s="182">
        <f>IF(N285="snížená",J285,0)</f>
        <v>0</v>
      </c>
      <c r="BG285" s="182">
        <f>IF(N285="zákl. přenesená",J285,0)</f>
        <v>0</v>
      </c>
      <c r="BH285" s="182">
        <f>IF(N285="sníž. přenesená",J285,0)</f>
        <v>0</v>
      </c>
      <c r="BI285" s="182">
        <f>IF(N285="nulová",J285,0)</f>
        <v>0</v>
      </c>
      <c r="BJ285" s="18" t="s">
        <v>81</v>
      </c>
      <c r="BK285" s="182">
        <f>ROUND(I285*H285,2)</f>
        <v>0</v>
      </c>
      <c r="BL285" s="18" t="s">
        <v>160</v>
      </c>
      <c r="BM285" s="181" t="s">
        <v>625</v>
      </c>
    </row>
    <row r="286" spans="1:65" s="2" customFormat="1" ht="24" customHeight="1">
      <c r="A286" s="33"/>
      <c r="B286" s="34"/>
      <c r="C286" s="171" t="s">
        <v>401</v>
      </c>
      <c r="D286" s="171" t="s">
        <v>122</v>
      </c>
      <c r="E286" s="172" t="s">
        <v>398</v>
      </c>
      <c r="F286" s="173" t="s">
        <v>399</v>
      </c>
      <c r="G286" s="174" t="s">
        <v>125</v>
      </c>
      <c r="H286" s="175">
        <v>0.314</v>
      </c>
      <c r="I286" s="176"/>
      <c r="J286" s="176">
        <f>ROUND(I286*H286,2)</f>
        <v>0</v>
      </c>
      <c r="K286" s="173" t="s">
        <v>126</v>
      </c>
      <c r="L286" s="38"/>
      <c r="M286" s="177" t="s">
        <v>19</v>
      </c>
      <c r="N286" s="178" t="s">
        <v>44</v>
      </c>
      <c r="O286" s="179">
        <v>1.421</v>
      </c>
      <c r="P286" s="179">
        <f>O286*H286</f>
        <v>0.44619400000000004</v>
      </c>
      <c r="Q286" s="179">
        <v>0</v>
      </c>
      <c r="R286" s="179">
        <f>Q286*H286</f>
        <v>0</v>
      </c>
      <c r="S286" s="179">
        <v>0</v>
      </c>
      <c r="T286" s="180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1" t="s">
        <v>160</v>
      </c>
      <c r="AT286" s="181" t="s">
        <v>122</v>
      </c>
      <c r="AU286" s="181" t="s">
        <v>83</v>
      </c>
      <c r="AY286" s="18" t="s">
        <v>119</v>
      </c>
      <c r="BE286" s="182">
        <f>IF(N286="základní",J286,0)</f>
        <v>0</v>
      </c>
      <c r="BF286" s="182">
        <f>IF(N286="snížená",J286,0)</f>
        <v>0</v>
      </c>
      <c r="BG286" s="182">
        <f>IF(N286="zákl. přenesená",J286,0)</f>
        <v>0</v>
      </c>
      <c r="BH286" s="182">
        <f>IF(N286="sníž. přenesená",J286,0)</f>
        <v>0</v>
      </c>
      <c r="BI286" s="182">
        <f>IF(N286="nulová",J286,0)</f>
        <v>0</v>
      </c>
      <c r="BJ286" s="18" t="s">
        <v>81</v>
      </c>
      <c r="BK286" s="182">
        <f>ROUND(I286*H286,2)</f>
        <v>0</v>
      </c>
      <c r="BL286" s="18" t="s">
        <v>160</v>
      </c>
      <c r="BM286" s="181" t="s">
        <v>626</v>
      </c>
    </row>
    <row r="287" spans="1:65" s="2" customFormat="1" ht="24" customHeight="1">
      <c r="A287" s="33"/>
      <c r="B287" s="34"/>
      <c r="C287" s="171" t="s">
        <v>407</v>
      </c>
      <c r="D287" s="171" t="s">
        <v>122</v>
      </c>
      <c r="E287" s="172" t="s">
        <v>402</v>
      </c>
      <c r="F287" s="173" t="s">
        <v>403</v>
      </c>
      <c r="G287" s="174" t="s">
        <v>125</v>
      </c>
      <c r="H287" s="175">
        <v>0.314</v>
      </c>
      <c r="I287" s="176"/>
      <c r="J287" s="176">
        <f>ROUND(I287*H287,2)</f>
        <v>0</v>
      </c>
      <c r="K287" s="173" t="s">
        <v>126</v>
      </c>
      <c r="L287" s="38"/>
      <c r="M287" s="177" t="s">
        <v>19</v>
      </c>
      <c r="N287" s="178" t="s">
        <v>44</v>
      </c>
      <c r="O287" s="179">
        <v>1.18</v>
      </c>
      <c r="P287" s="179">
        <f>O287*H287</f>
        <v>0.37051999999999996</v>
      </c>
      <c r="Q287" s="179">
        <v>0</v>
      </c>
      <c r="R287" s="179">
        <f>Q287*H287</f>
        <v>0</v>
      </c>
      <c r="S287" s="179">
        <v>0</v>
      </c>
      <c r="T287" s="180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81" t="s">
        <v>160</v>
      </c>
      <c r="AT287" s="181" t="s">
        <v>122</v>
      </c>
      <c r="AU287" s="181" t="s">
        <v>83</v>
      </c>
      <c r="AY287" s="18" t="s">
        <v>119</v>
      </c>
      <c r="BE287" s="182">
        <f>IF(N287="základní",J287,0)</f>
        <v>0</v>
      </c>
      <c r="BF287" s="182">
        <f>IF(N287="snížená",J287,0)</f>
        <v>0</v>
      </c>
      <c r="BG287" s="182">
        <f>IF(N287="zákl. přenesená",J287,0)</f>
        <v>0</v>
      </c>
      <c r="BH287" s="182">
        <f>IF(N287="sníž. přenesená",J287,0)</f>
        <v>0</v>
      </c>
      <c r="BI287" s="182">
        <f>IF(N287="nulová",J287,0)</f>
        <v>0</v>
      </c>
      <c r="BJ287" s="18" t="s">
        <v>81</v>
      </c>
      <c r="BK287" s="182">
        <f>ROUND(I287*H287,2)</f>
        <v>0</v>
      </c>
      <c r="BL287" s="18" t="s">
        <v>160</v>
      </c>
      <c r="BM287" s="181" t="s">
        <v>627</v>
      </c>
    </row>
    <row r="288" spans="1:65" s="12" customFormat="1" ht="22.95" customHeight="1">
      <c r="B288" s="156"/>
      <c r="C288" s="157"/>
      <c r="D288" s="158" t="s">
        <v>72</v>
      </c>
      <c r="E288" s="169" t="s">
        <v>405</v>
      </c>
      <c r="F288" s="169" t="s">
        <v>406</v>
      </c>
      <c r="G288" s="157"/>
      <c r="H288" s="157"/>
      <c r="I288" s="157"/>
      <c r="J288" s="170">
        <f>BK288</f>
        <v>0</v>
      </c>
      <c r="K288" s="157"/>
      <c r="L288" s="161"/>
      <c r="M288" s="162"/>
      <c r="N288" s="163"/>
      <c r="O288" s="163"/>
      <c r="P288" s="164">
        <f>SUM(P289:P352)</f>
        <v>86.670715999999999</v>
      </c>
      <c r="Q288" s="163"/>
      <c r="R288" s="164">
        <f>SUM(R289:R352)</f>
        <v>0.80430000000000013</v>
      </c>
      <c r="S288" s="163"/>
      <c r="T288" s="165">
        <f>SUM(T289:T352)</f>
        <v>1.1606699999999999</v>
      </c>
      <c r="AR288" s="166" t="s">
        <v>83</v>
      </c>
      <c r="AT288" s="167" t="s">
        <v>72</v>
      </c>
      <c r="AU288" s="167" t="s">
        <v>81</v>
      </c>
      <c r="AY288" s="166" t="s">
        <v>119</v>
      </c>
      <c r="BK288" s="168">
        <f>SUM(BK289:BK352)</f>
        <v>0</v>
      </c>
    </row>
    <row r="289" spans="1:65" s="2" customFormat="1" ht="16.5" customHeight="1">
      <c r="A289" s="33"/>
      <c r="B289" s="34"/>
      <c r="C289" s="171" t="s">
        <v>413</v>
      </c>
      <c r="D289" s="171" t="s">
        <v>122</v>
      </c>
      <c r="E289" s="172" t="s">
        <v>408</v>
      </c>
      <c r="F289" s="173" t="s">
        <v>409</v>
      </c>
      <c r="G289" s="174" t="s">
        <v>410</v>
      </c>
      <c r="H289" s="175">
        <v>17</v>
      </c>
      <c r="I289" s="176"/>
      <c r="J289" s="176">
        <f>ROUND(I289*H289,2)</f>
        <v>0</v>
      </c>
      <c r="K289" s="173" t="s">
        <v>126</v>
      </c>
      <c r="L289" s="38"/>
      <c r="M289" s="177" t="s">
        <v>19</v>
      </c>
      <c r="N289" s="178" t="s">
        <v>44</v>
      </c>
      <c r="O289" s="179">
        <v>1.1000000000000001</v>
      </c>
      <c r="P289" s="179">
        <f>O289*H289</f>
        <v>18.700000000000003</v>
      </c>
      <c r="Q289" s="179">
        <v>1.6920000000000001E-2</v>
      </c>
      <c r="R289" s="179">
        <f>Q289*H289</f>
        <v>0.28764000000000001</v>
      </c>
      <c r="S289" s="179">
        <v>0</v>
      </c>
      <c r="T289" s="180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81" t="s">
        <v>160</v>
      </c>
      <c r="AT289" s="181" t="s">
        <v>122</v>
      </c>
      <c r="AU289" s="181" t="s">
        <v>83</v>
      </c>
      <c r="AY289" s="18" t="s">
        <v>119</v>
      </c>
      <c r="BE289" s="182">
        <f>IF(N289="základní",J289,0)</f>
        <v>0</v>
      </c>
      <c r="BF289" s="182">
        <f>IF(N289="snížená",J289,0)</f>
        <v>0</v>
      </c>
      <c r="BG289" s="182">
        <f>IF(N289="zákl. přenesená",J289,0)</f>
        <v>0</v>
      </c>
      <c r="BH289" s="182">
        <f>IF(N289="sníž. přenesená",J289,0)</f>
        <v>0</v>
      </c>
      <c r="BI289" s="182">
        <f>IF(N289="nulová",J289,0)</f>
        <v>0</v>
      </c>
      <c r="BJ289" s="18" t="s">
        <v>81</v>
      </c>
      <c r="BK289" s="182">
        <f>ROUND(I289*H289,2)</f>
        <v>0</v>
      </c>
      <c r="BL289" s="18" t="s">
        <v>160</v>
      </c>
      <c r="BM289" s="181" t="s">
        <v>628</v>
      </c>
    </row>
    <row r="290" spans="1:65" s="14" customFormat="1">
      <c r="B290" s="194"/>
      <c r="C290" s="195"/>
      <c r="D290" s="185" t="s">
        <v>132</v>
      </c>
      <c r="E290" s="196" t="s">
        <v>19</v>
      </c>
      <c r="F290" s="197" t="s">
        <v>256</v>
      </c>
      <c r="G290" s="195"/>
      <c r="H290" s="196" t="s">
        <v>19</v>
      </c>
      <c r="I290" s="195"/>
      <c r="J290" s="195"/>
      <c r="K290" s="195"/>
      <c r="L290" s="198"/>
      <c r="M290" s="199"/>
      <c r="N290" s="200"/>
      <c r="O290" s="200"/>
      <c r="P290" s="200"/>
      <c r="Q290" s="200"/>
      <c r="R290" s="200"/>
      <c r="S290" s="200"/>
      <c r="T290" s="201"/>
      <c r="AT290" s="202" t="s">
        <v>132</v>
      </c>
      <c r="AU290" s="202" t="s">
        <v>83</v>
      </c>
      <c r="AV290" s="14" t="s">
        <v>81</v>
      </c>
      <c r="AW290" s="14" t="s">
        <v>35</v>
      </c>
      <c r="AX290" s="14" t="s">
        <v>73</v>
      </c>
      <c r="AY290" s="202" t="s">
        <v>119</v>
      </c>
    </row>
    <row r="291" spans="1:65" s="13" customFormat="1">
      <c r="B291" s="183"/>
      <c r="C291" s="184"/>
      <c r="D291" s="185" t="s">
        <v>132</v>
      </c>
      <c r="E291" s="193" t="s">
        <v>19</v>
      </c>
      <c r="F291" s="186" t="s">
        <v>629</v>
      </c>
      <c r="G291" s="184"/>
      <c r="H291" s="187">
        <v>17</v>
      </c>
      <c r="I291" s="184"/>
      <c r="J291" s="184"/>
      <c r="K291" s="184"/>
      <c r="L291" s="188"/>
      <c r="M291" s="189"/>
      <c r="N291" s="190"/>
      <c r="O291" s="190"/>
      <c r="P291" s="190"/>
      <c r="Q291" s="190"/>
      <c r="R291" s="190"/>
      <c r="S291" s="190"/>
      <c r="T291" s="191"/>
      <c r="AT291" s="192" t="s">
        <v>132</v>
      </c>
      <c r="AU291" s="192" t="s">
        <v>83</v>
      </c>
      <c r="AV291" s="13" t="s">
        <v>83</v>
      </c>
      <c r="AW291" s="13" t="s">
        <v>35</v>
      </c>
      <c r="AX291" s="13" t="s">
        <v>81</v>
      </c>
      <c r="AY291" s="192" t="s">
        <v>119</v>
      </c>
    </row>
    <row r="292" spans="1:65" s="2" customFormat="1" ht="16.5" customHeight="1">
      <c r="A292" s="33"/>
      <c r="B292" s="34"/>
      <c r="C292" s="171" t="s">
        <v>416</v>
      </c>
      <c r="D292" s="171" t="s">
        <v>122</v>
      </c>
      <c r="E292" s="172" t="s">
        <v>630</v>
      </c>
      <c r="F292" s="173" t="s">
        <v>631</v>
      </c>
      <c r="G292" s="174" t="s">
        <v>410</v>
      </c>
      <c r="H292" s="175">
        <v>1</v>
      </c>
      <c r="I292" s="176"/>
      <c r="J292" s="176">
        <f>ROUND(I292*H292,2)</f>
        <v>0</v>
      </c>
      <c r="K292" s="173" t="s">
        <v>19</v>
      </c>
      <c r="L292" s="38"/>
      <c r="M292" s="177" t="s">
        <v>19</v>
      </c>
      <c r="N292" s="178" t="s">
        <v>44</v>
      </c>
      <c r="O292" s="179">
        <v>0</v>
      </c>
      <c r="P292" s="179">
        <f>O292*H292</f>
        <v>0</v>
      </c>
      <c r="Q292" s="179">
        <v>1.9900000000000001E-2</v>
      </c>
      <c r="R292" s="179">
        <f>Q292*H292</f>
        <v>1.9900000000000001E-2</v>
      </c>
      <c r="S292" s="179">
        <v>0</v>
      </c>
      <c r="T292" s="180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81" t="s">
        <v>160</v>
      </c>
      <c r="AT292" s="181" t="s">
        <v>122</v>
      </c>
      <c r="AU292" s="181" t="s">
        <v>83</v>
      </c>
      <c r="AY292" s="18" t="s">
        <v>119</v>
      </c>
      <c r="BE292" s="182">
        <f>IF(N292="základní",J292,0)</f>
        <v>0</v>
      </c>
      <c r="BF292" s="182">
        <f>IF(N292="snížená",J292,0)</f>
        <v>0</v>
      </c>
      <c r="BG292" s="182">
        <f>IF(N292="zákl. přenesená",J292,0)</f>
        <v>0</v>
      </c>
      <c r="BH292" s="182">
        <f>IF(N292="sníž. přenesená",J292,0)</f>
        <v>0</v>
      </c>
      <c r="BI292" s="182">
        <f>IF(N292="nulová",J292,0)</f>
        <v>0</v>
      </c>
      <c r="BJ292" s="18" t="s">
        <v>81</v>
      </c>
      <c r="BK292" s="182">
        <f>ROUND(I292*H292,2)</f>
        <v>0</v>
      </c>
      <c r="BL292" s="18" t="s">
        <v>160</v>
      </c>
      <c r="BM292" s="181" t="s">
        <v>632</v>
      </c>
    </row>
    <row r="293" spans="1:65" s="2" customFormat="1" ht="16.5" customHeight="1">
      <c r="A293" s="33"/>
      <c r="B293" s="34"/>
      <c r="C293" s="171" t="s">
        <v>420</v>
      </c>
      <c r="D293" s="171" t="s">
        <v>122</v>
      </c>
      <c r="E293" s="172" t="s">
        <v>633</v>
      </c>
      <c r="F293" s="173" t="s">
        <v>634</v>
      </c>
      <c r="G293" s="174" t="s">
        <v>410</v>
      </c>
      <c r="H293" s="175">
        <v>1</v>
      </c>
      <c r="I293" s="176"/>
      <c r="J293" s="176">
        <f>ROUND(I293*H293,2)</f>
        <v>0</v>
      </c>
      <c r="K293" s="173" t="s">
        <v>19</v>
      </c>
      <c r="L293" s="38"/>
      <c r="M293" s="177" t="s">
        <v>19</v>
      </c>
      <c r="N293" s="178" t="s">
        <v>44</v>
      </c>
      <c r="O293" s="179">
        <v>0</v>
      </c>
      <c r="P293" s="179">
        <f>O293*H293</f>
        <v>0</v>
      </c>
      <c r="Q293" s="179">
        <v>0</v>
      </c>
      <c r="R293" s="179">
        <f>Q293*H293</f>
        <v>0</v>
      </c>
      <c r="S293" s="179">
        <v>0</v>
      </c>
      <c r="T293" s="180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81" t="s">
        <v>160</v>
      </c>
      <c r="AT293" s="181" t="s">
        <v>122</v>
      </c>
      <c r="AU293" s="181" t="s">
        <v>83</v>
      </c>
      <c r="AY293" s="18" t="s">
        <v>119</v>
      </c>
      <c r="BE293" s="182">
        <f>IF(N293="základní",J293,0)</f>
        <v>0</v>
      </c>
      <c r="BF293" s="182">
        <f>IF(N293="snížená",J293,0)</f>
        <v>0</v>
      </c>
      <c r="BG293" s="182">
        <f>IF(N293="zákl. přenesená",J293,0)</f>
        <v>0</v>
      </c>
      <c r="BH293" s="182">
        <f>IF(N293="sníž. přenesená",J293,0)</f>
        <v>0</v>
      </c>
      <c r="BI293" s="182">
        <f>IF(N293="nulová",J293,0)</f>
        <v>0</v>
      </c>
      <c r="BJ293" s="18" t="s">
        <v>81</v>
      </c>
      <c r="BK293" s="182">
        <f>ROUND(I293*H293,2)</f>
        <v>0</v>
      </c>
      <c r="BL293" s="18" t="s">
        <v>160</v>
      </c>
      <c r="BM293" s="181" t="s">
        <v>635</v>
      </c>
    </row>
    <row r="294" spans="1:65" s="2" customFormat="1" ht="16.5" customHeight="1">
      <c r="A294" s="33"/>
      <c r="B294" s="34"/>
      <c r="C294" s="171" t="s">
        <v>424</v>
      </c>
      <c r="D294" s="171" t="s">
        <v>122</v>
      </c>
      <c r="E294" s="172" t="s">
        <v>636</v>
      </c>
      <c r="F294" s="173" t="s">
        <v>637</v>
      </c>
      <c r="G294" s="174" t="s">
        <v>410</v>
      </c>
      <c r="H294" s="175">
        <v>1</v>
      </c>
      <c r="I294" s="176"/>
      <c r="J294" s="176">
        <f>ROUND(I294*H294,2)</f>
        <v>0</v>
      </c>
      <c r="K294" s="173" t="s">
        <v>19</v>
      </c>
      <c r="L294" s="38"/>
      <c r="M294" s="177" t="s">
        <v>19</v>
      </c>
      <c r="N294" s="178" t="s">
        <v>44</v>
      </c>
      <c r="O294" s="179">
        <v>0</v>
      </c>
      <c r="P294" s="179">
        <f>O294*H294</f>
        <v>0</v>
      </c>
      <c r="Q294" s="179">
        <v>0</v>
      </c>
      <c r="R294" s="179">
        <f>Q294*H294</f>
        <v>0</v>
      </c>
      <c r="S294" s="179">
        <v>0</v>
      </c>
      <c r="T294" s="180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81" t="s">
        <v>160</v>
      </c>
      <c r="AT294" s="181" t="s">
        <v>122</v>
      </c>
      <c r="AU294" s="181" t="s">
        <v>83</v>
      </c>
      <c r="AY294" s="18" t="s">
        <v>119</v>
      </c>
      <c r="BE294" s="182">
        <f>IF(N294="základní",J294,0)</f>
        <v>0</v>
      </c>
      <c r="BF294" s="182">
        <f>IF(N294="snížená",J294,0)</f>
        <v>0</v>
      </c>
      <c r="BG294" s="182">
        <f>IF(N294="zákl. přenesená",J294,0)</f>
        <v>0</v>
      </c>
      <c r="BH294" s="182">
        <f>IF(N294="sníž. přenesená",J294,0)</f>
        <v>0</v>
      </c>
      <c r="BI294" s="182">
        <f>IF(N294="nulová",J294,0)</f>
        <v>0</v>
      </c>
      <c r="BJ294" s="18" t="s">
        <v>81</v>
      </c>
      <c r="BK294" s="182">
        <f>ROUND(I294*H294,2)</f>
        <v>0</v>
      </c>
      <c r="BL294" s="18" t="s">
        <v>160</v>
      </c>
      <c r="BM294" s="181" t="s">
        <v>638</v>
      </c>
    </row>
    <row r="295" spans="1:65" s="2" customFormat="1" ht="16.5" customHeight="1">
      <c r="A295" s="33"/>
      <c r="B295" s="34"/>
      <c r="C295" s="171" t="s">
        <v>428</v>
      </c>
      <c r="D295" s="171" t="s">
        <v>122</v>
      </c>
      <c r="E295" s="172" t="s">
        <v>414</v>
      </c>
      <c r="F295" s="173" t="s">
        <v>901</v>
      </c>
      <c r="G295" s="174" t="s">
        <v>410</v>
      </c>
      <c r="H295" s="175">
        <v>10</v>
      </c>
      <c r="I295" s="176"/>
      <c r="J295" s="176">
        <f>ROUND(I295*H295,2)</f>
        <v>0</v>
      </c>
      <c r="K295" s="173" t="s">
        <v>126</v>
      </c>
      <c r="L295" s="38"/>
      <c r="M295" s="177" t="s">
        <v>19</v>
      </c>
      <c r="N295" s="178" t="s">
        <v>44</v>
      </c>
      <c r="O295" s="179">
        <v>0.5</v>
      </c>
      <c r="P295" s="179">
        <f>O295*H295</f>
        <v>5</v>
      </c>
      <c r="Q295" s="179">
        <v>1.6080000000000001E-2</v>
      </c>
      <c r="R295" s="179">
        <f>Q295*H295</f>
        <v>0.1608</v>
      </c>
      <c r="S295" s="179">
        <v>0</v>
      </c>
      <c r="T295" s="180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81" t="s">
        <v>160</v>
      </c>
      <c r="AT295" s="181" t="s">
        <v>122</v>
      </c>
      <c r="AU295" s="181" t="s">
        <v>83</v>
      </c>
      <c r="AY295" s="18" t="s">
        <v>119</v>
      </c>
      <c r="BE295" s="182">
        <f>IF(N295="základní",J295,0)</f>
        <v>0</v>
      </c>
      <c r="BF295" s="182">
        <f>IF(N295="snížená",J295,0)</f>
        <v>0</v>
      </c>
      <c r="BG295" s="182">
        <f>IF(N295="zákl. přenesená",J295,0)</f>
        <v>0</v>
      </c>
      <c r="BH295" s="182">
        <f>IF(N295="sníž. přenesená",J295,0)</f>
        <v>0</v>
      </c>
      <c r="BI295" s="182">
        <f>IF(N295="nulová",J295,0)</f>
        <v>0</v>
      </c>
      <c r="BJ295" s="18" t="s">
        <v>81</v>
      </c>
      <c r="BK295" s="182">
        <f>ROUND(I295*H295,2)</f>
        <v>0</v>
      </c>
      <c r="BL295" s="18" t="s">
        <v>160</v>
      </c>
      <c r="BM295" s="181" t="s">
        <v>639</v>
      </c>
    </row>
    <row r="296" spans="1:65" s="14" customFormat="1">
      <c r="B296" s="194"/>
      <c r="C296" s="195"/>
      <c r="D296" s="185" t="s">
        <v>132</v>
      </c>
      <c r="E296" s="196" t="s">
        <v>19</v>
      </c>
      <c r="F296" s="197" t="s">
        <v>256</v>
      </c>
      <c r="G296" s="195"/>
      <c r="H296" s="196" t="s">
        <v>19</v>
      </c>
      <c r="I296" s="195"/>
      <c r="J296" s="195"/>
      <c r="K296" s="195"/>
      <c r="L296" s="198"/>
      <c r="M296" s="199"/>
      <c r="N296" s="200"/>
      <c r="O296" s="200"/>
      <c r="P296" s="200"/>
      <c r="Q296" s="200"/>
      <c r="R296" s="200"/>
      <c r="S296" s="200"/>
      <c r="T296" s="201"/>
      <c r="AT296" s="202" t="s">
        <v>132</v>
      </c>
      <c r="AU296" s="202" t="s">
        <v>83</v>
      </c>
      <c r="AV296" s="14" t="s">
        <v>81</v>
      </c>
      <c r="AW296" s="14" t="s">
        <v>35</v>
      </c>
      <c r="AX296" s="14" t="s">
        <v>73</v>
      </c>
      <c r="AY296" s="202" t="s">
        <v>119</v>
      </c>
    </row>
    <row r="297" spans="1:65" s="13" customFormat="1">
      <c r="B297" s="183"/>
      <c r="C297" s="184"/>
      <c r="D297" s="185" t="s">
        <v>132</v>
      </c>
      <c r="E297" s="193" t="s">
        <v>19</v>
      </c>
      <c r="F297" s="186" t="s">
        <v>318</v>
      </c>
      <c r="G297" s="184"/>
      <c r="H297" s="187">
        <v>10</v>
      </c>
      <c r="I297" s="184"/>
      <c r="J297" s="184"/>
      <c r="K297" s="184"/>
      <c r="L297" s="188"/>
      <c r="M297" s="189"/>
      <c r="N297" s="190"/>
      <c r="O297" s="190"/>
      <c r="P297" s="190"/>
      <c r="Q297" s="190"/>
      <c r="R297" s="190"/>
      <c r="S297" s="190"/>
      <c r="T297" s="191"/>
      <c r="AT297" s="192" t="s">
        <v>132</v>
      </c>
      <c r="AU297" s="192" t="s">
        <v>83</v>
      </c>
      <c r="AV297" s="13" t="s">
        <v>83</v>
      </c>
      <c r="AW297" s="13" t="s">
        <v>35</v>
      </c>
      <c r="AX297" s="13" t="s">
        <v>81</v>
      </c>
      <c r="AY297" s="192" t="s">
        <v>119</v>
      </c>
    </row>
    <row r="298" spans="1:65" s="2" customFormat="1" ht="24" customHeight="1">
      <c r="A298" s="33"/>
      <c r="B298" s="34"/>
      <c r="C298" s="171" t="s">
        <v>432</v>
      </c>
      <c r="D298" s="171" t="s">
        <v>122</v>
      </c>
      <c r="E298" s="172" t="s">
        <v>437</v>
      </c>
      <c r="F298" s="173" t="s">
        <v>438</v>
      </c>
      <c r="G298" s="174" t="s">
        <v>410</v>
      </c>
      <c r="H298" s="175">
        <v>10</v>
      </c>
      <c r="I298" s="176"/>
      <c r="J298" s="176">
        <f>ROUND(I298*H298,2)</f>
        <v>0</v>
      </c>
      <c r="K298" s="173" t="s">
        <v>126</v>
      </c>
      <c r="L298" s="38"/>
      <c r="M298" s="177" t="s">
        <v>19</v>
      </c>
      <c r="N298" s="178" t="s">
        <v>44</v>
      </c>
      <c r="O298" s="179">
        <v>1.1000000000000001</v>
      </c>
      <c r="P298" s="179">
        <f>O298*H298</f>
        <v>11</v>
      </c>
      <c r="Q298" s="179">
        <v>1.6469999999999999E-2</v>
      </c>
      <c r="R298" s="179">
        <f>Q298*H298</f>
        <v>0.16469999999999999</v>
      </c>
      <c r="S298" s="179">
        <v>0</v>
      </c>
      <c r="T298" s="180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81" t="s">
        <v>160</v>
      </c>
      <c r="AT298" s="181" t="s">
        <v>122</v>
      </c>
      <c r="AU298" s="181" t="s">
        <v>83</v>
      </c>
      <c r="AY298" s="18" t="s">
        <v>119</v>
      </c>
      <c r="BE298" s="182">
        <f>IF(N298="základní",J298,0)</f>
        <v>0</v>
      </c>
      <c r="BF298" s="182">
        <f>IF(N298="snížená",J298,0)</f>
        <v>0</v>
      </c>
      <c r="BG298" s="182">
        <f>IF(N298="zákl. přenesená",J298,0)</f>
        <v>0</v>
      </c>
      <c r="BH298" s="182">
        <f>IF(N298="sníž. přenesená",J298,0)</f>
        <v>0</v>
      </c>
      <c r="BI298" s="182">
        <f>IF(N298="nulová",J298,0)</f>
        <v>0</v>
      </c>
      <c r="BJ298" s="18" t="s">
        <v>81</v>
      </c>
      <c r="BK298" s="182">
        <f>ROUND(I298*H298,2)</f>
        <v>0</v>
      </c>
      <c r="BL298" s="18" t="s">
        <v>160</v>
      </c>
      <c r="BM298" s="181" t="s">
        <v>640</v>
      </c>
    </row>
    <row r="299" spans="1:65" s="14" customFormat="1">
      <c r="B299" s="194"/>
      <c r="C299" s="195"/>
      <c r="D299" s="185" t="s">
        <v>132</v>
      </c>
      <c r="E299" s="196" t="s">
        <v>19</v>
      </c>
      <c r="F299" s="197" t="s">
        <v>256</v>
      </c>
      <c r="G299" s="195"/>
      <c r="H299" s="196" t="s">
        <v>19</v>
      </c>
      <c r="I299" s="195"/>
      <c r="J299" s="195"/>
      <c r="K299" s="195"/>
      <c r="L299" s="198"/>
      <c r="M299" s="199"/>
      <c r="N299" s="200"/>
      <c r="O299" s="200"/>
      <c r="P299" s="200"/>
      <c r="Q299" s="200"/>
      <c r="R299" s="200"/>
      <c r="S299" s="200"/>
      <c r="T299" s="201"/>
      <c r="AT299" s="202" t="s">
        <v>132</v>
      </c>
      <c r="AU299" s="202" t="s">
        <v>83</v>
      </c>
      <c r="AV299" s="14" t="s">
        <v>81</v>
      </c>
      <c r="AW299" s="14" t="s">
        <v>35</v>
      </c>
      <c r="AX299" s="14" t="s">
        <v>73</v>
      </c>
      <c r="AY299" s="202" t="s">
        <v>119</v>
      </c>
    </row>
    <row r="300" spans="1:65" s="14" customFormat="1">
      <c r="B300" s="194"/>
      <c r="C300" s="195"/>
      <c r="D300" s="185" t="s">
        <v>132</v>
      </c>
      <c r="E300" s="196" t="s">
        <v>19</v>
      </c>
      <c r="F300" s="197" t="s">
        <v>440</v>
      </c>
      <c r="G300" s="195"/>
      <c r="H300" s="196" t="s">
        <v>19</v>
      </c>
      <c r="I300" s="195"/>
      <c r="J300" s="195"/>
      <c r="K300" s="195"/>
      <c r="L300" s="198"/>
      <c r="M300" s="199"/>
      <c r="N300" s="200"/>
      <c r="O300" s="200"/>
      <c r="P300" s="200"/>
      <c r="Q300" s="200"/>
      <c r="R300" s="200"/>
      <c r="S300" s="200"/>
      <c r="T300" s="201"/>
      <c r="AT300" s="202" t="s">
        <v>132</v>
      </c>
      <c r="AU300" s="202" t="s">
        <v>83</v>
      </c>
      <c r="AV300" s="14" t="s">
        <v>81</v>
      </c>
      <c r="AW300" s="14" t="s">
        <v>35</v>
      </c>
      <c r="AX300" s="14" t="s">
        <v>73</v>
      </c>
      <c r="AY300" s="202" t="s">
        <v>119</v>
      </c>
    </row>
    <row r="301" spans="1:65" s="13" customFormat="1">
      <c r="B301" s="183"/>
      <c r="C301" s="184"/>
      <c r="D301" s="185" t="s">
        <v>132</v>
      </c>
      <c r="E301" s="193" t="s">
        <v>19</v>
      </c>
      <c r="F301" s="186" t="s">
        <v>318</v>
      </c>
      <c r="G301" s="184"/>
      <c r="H301" s="187">
        <v>10</v>
      </c>
      <c r="I301" s="184"/>
      <c r="J301" s="184"/>
      <c r="K301" s="184"/>
      <c r="L301" s="188"/>
      <c r="M301" s="189"/>
      <c r="N301" s="190"/>
      <c r="O301" s="190"/>
      <c r="P301" s="190"/>
      <c r="Q301" s="190"/>
      <c r="R301" s="190"/>
      <c r="S301" s="190"/>
      <c r="T301" s="191"/>
      <c r="AT301" s="192" t="s">
        <v>132</v>
      </c>
      <c r="AU301" s="192" t="s">
        <v>83</v>
      </c>
      <c r="AV301" s="13" t="s">
        <v>83</v>
      </c>
      <c r="AW301" s="13" t="s">
        <v>35</v>
      </c>
      <c r="AX301" s="13" t="s">
        <v>81</v>
      </c>
      <c r="AY301" s="192" t="s">
        <v>119</v>
      </c>
    </row>
    <row r="302" spans="1:65" s="2" customFormat="1" ht="24" customHeight="1">
      <c r="A302" s="33"/>
      <c r="B302" s="34"/>
      <c r="C302" s="171" t="s">
        <v>436</v>
      </c>
      <c r="D302" s="171" t="s">
        <v>122</v>
      </c>
      <c r="E302" s="172" t="s">
        <v>442</v>
      </c>
      <c r="F302" s="173" t="s">
        <v>443</v>
      </c>
      <c r="G302" s="174" t="s">
        <v>410</v>
      </c>
      <c r="H302" s="175">
        <v>2</v>
      </c>
      <c r="I302" s="176"/>
      <c r="J302" s="176">
        <f>ROUND(I302*H302,2)</f>
        <v>0</v>
      </c>
      <c r="K302" s="173" t="s">
        <v>126</v>
      </c>
      <c r="L302" s="38"/>
      <c r="M302" s="177" t="s">
        <v>19</v>
      </c>
      <c r="N302" s="178" t="s">
        <v>44</v>
      </c>
      <c r="O302" s="179">
        <v>1.1000000000000001</v>
      </c>
      <c r="P302" s="179">
        <f>O302*H302</f>
        <v>2.2000000000000002</v>
      </c>
      <c r="Q302" s="179">
        <v>8.9700000000000005E-3</v>
      </c>
      <c r="R302" s="179">
        <f>Q302*H302</f>
        <v>1.7940000000000001E-2</v>
      </c>
      <c r="S302" s="179">
        <v>0</v>
      </c>
      <c r="T302" s="180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81" t="s">
        <v>160</v>
      </c>
      <c r="AT302" s="181" t="s">
        <v>122</v>
      </c>
      <c r="AU302" s="181" t="s">
        <v>83</v>
      </c>
      <c r="AY302" s="18" t="s">
        <v>119</v>
      </c>
      <c r="BE302" s="182">
        <f>IF(N302="základní",J302,0)</f>
        <v>0</v>
      </c>
      <c r="BF302" s="182">
        <f>IF(N302="snížená",J302,0)</f>
        <v>0</v>
      </c>
      <c r="BG302" s="182">
        <f>IF(N302="zákl. přenesená",J302,0)</f>
        <v>0</v>
      </c>
      <c r="BH302" s="182">
        <f>IF(N302="sníž. přenesená",J302,0)</f>
        <v>0</v>
      </c>
      <c r="BI302" s="182">
        <f>IF(N302="nulová",J302,0)</f>
        <v>0</v>
      </c>
      <c r="BJ302" s="18" t="s">
        <v>81</v>
      </c>
      <c r="BK302" s="182">
        <f>ROUND(I302*H302,2)</f>
        <v>0</v>
      </c>
      <c r="BL302" s="18" t="s">
        <v>160</v>
      </c>
      <c r="BM302" s="181" t="s">
        <v>641</v>
      </c>
    </row>
    <row r="303" spans="1:65" s="14" customFormat="1">
      <c r="B303" s="194"/>
      <c r="C303" s="195"/>
      <c r="D303" s="185" t="s">
        <v>132</v>
      </c>
      <c r="E303" s="196" t="s">
        <v>19</v>
      </c>
      <c r="F303" s="197" t="s">
        <v>256</v>
      </c>
      <c r="G303" s="195"/>
      <c r="H303" s="196" t="s">
        <v>19</v>
      </c>
      <c r="I303" s="195"/>
      <c r="J303" s="195"/>
      <c r="K303" s="195"/>
      <c r="L303" s="198"/>
      <c r="M303" s="199"/>
      <c r="N303" s="200"/>
      <c r="O303" s="200"/>
      <c r="P303" s="200"/>
      <c r="Q303" s="200"/>
      <c r="R303" s="200"/>
      <c r="S303" s="200"/>
      <c r="T303" s="201"/>
      <c r="AT303" s="202" t="s">
        <v>132</v>
      </c>
      <c r="AU303" s="202" t="s">
        <v>83</v>
      </c>
      <c r="AV303" s="14" t="s">
        <v>81</v>
      </c>
      <c r="AW303" s="14" t="s">
        <v>35</v>
      </c>
      <c r="AX303" s="14" t="s">
        <v>73</v>
      </c>
      <c r="AY303" s="202" t="s">
        <v>119</v>
      </c>
    </row>
    <row r="304" spans="1:65" s="14" customFormat="1">
      <c r="B304" s="194"/>
      <c r="C304" s="195"/>
      <c r="D304" s="185" t="s">
        <v>132</v>
      </c>
      <c r="E304" s="196" t="s">
        <v>19</v>
      </c>
      <c r="F304" s="197" t="s">
        <v>445</v>
      </c>
      <c r="G304" s="195"/>
      <c r="H304" s="196" t="s">
        <v>19</v>
      </c>
      <c r="I304" s="195"/>
      <c r="J304" s="195"/>
      <c r="K304" s="195"/>
      <c r="L304" s="198"/>
      <c r="M304" s="199"/>
      <c r="N304" s="200"/>
      <c r="O304" s="200"/>
      <c r="P304" s="200"/>
      <c r="Q304" s="200"/>
      <c r="R304" s="200"/>
      <c r="S304" s="200"/>
      <c r="T304" s="201"/>
      <c r="AT304" s="202" t="s">
        <v>132</v>
      </c>
      <c r="AU304" s="202" t="s">
        <v>83</v>
      </c>
      <c r="AV304" s="14" t="s">
        <v>81</v>
      </c>
      <c r="AW304" s="14" t="s">
        <v>35</v>
      </c>
      <c r="AX304" s="14" t="s">
        <v>73</v>
      </c>
      <c r="AY304" s="202" t="s">
        <v>119</v>
      </c>
    </row>
    <row r="305" spans="1:65" s="13" customFormat="1">
      <c r="B305" s="183"/>
      <c r="C305" s="184"/>
      <c r="D305" s="185" t="s">
        <v>132</v>
      </c>
      <c r="E305" s="193" t="s">
        <v>19</v>
      </c>
      <c r="F305" s="186" t="s">
        <v>642</v>
      </c>
      <c r="G305" s="184"/>
      <c r="H305" s="187">
        <v>2</v>
      </c>
      <c r="I305" s="184"/>
      <c r="J305" s="184"/>
      <c r="K305" s="184"/>
      <c r="L305" s="188"/>
      <c r="M305" s="189"/>
      <c r="N305" s="190"/>
      <c r="O305" s="190"/>
      <c r="P305" s="190"/>
      <c r="Q305" s="190"/>
      <c r="R305" s="190"/>
      <c r="S305" s="190"/>
      <c r="T305" s="191"/>
      <c r="AT305" s="192" t="s">
        <v>132</v>
      </c>
      <c r="AU305" s="192" t="s">
        <v>83</v>
      </c>
      <c r="AV305" s="13" t="s">
        <v>83</v>
      </c>
      <c r="AW305" s="13" t="s">
        <v>35</v>
      </c>
      <c r="AX305" s="13" t="s">
        <v>81</v>
      </c>
      <c r="AY305" s="192" t="s">
        <v>119</v>
      </c>
    </row>
    <row r="306" spans="1:65" s="2" customFormat="1" ht="24" customHeight="1">
      <c r="A306" s="33"/>
      <c r="B306" s="34"/>
      <c r="C306" s="171" t="s">
        <v>441</v>
      </c>
      <c r="D306" s="171" t="s">
        <v>122</v>
      </c>
      <c r="E306" s="172" t="s">
        <v>452</v>
      </c>
      <c r="F306" s="173" t="s">
        <v>900</v>
      </c>
      <c r="G306" s="174" t="s">
        <v>410</v>
      </c>
      <c r="H306" s="175">
        <v>1</v>
      </c>
      <c r="I306" s="176"/>
      <c r="J306" s="176">
        <f>ROUND(I306*H306,2)</f>
        <v>0</v>
      </c>
      <c r="K306" s="173" t="s">
        <v>19</v>
      </c>
      <c r="L306" s="38"/>
      <c r="M306" s="177" t="s">
        <v>19</v>
      </c>
      <c r="N306" s="178" t="s">
        <v>44</v>
      </c>
      <c r="O306" s="179">
        <v>3.32</v>
      </c>
      <c r="P306" s="179">
        <f>O306*H306</f>
        <v>3.32</v>
      </c>
      <c r="Q306" s="179">
        <v>4.9369999999999997E-2</v>
      </c>
      <c r="R306" s="179">
        <f>Q306*H306</f>
        <v>4.9369999999999997E-2</v>
      </c>
      <c r="S306" s="179">
        <v>0</v>
      </c>
      <c r="T306" s="180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81" t="s">
        <v>160</v>
      </c>
      <c r="AT306" s="181" t="s">
        <v>122</v>
      </c>
      <c r="AU306" s="181" t="s">
        <v>83</v>
      </c>
      <c r="AY306" s="18" t="s">
        <v>119</v>
      </c>
      <c r="BE306" s="182">
        <f>IF(N306="základní",J306,0)</f>
        <v>0</v>
      </c>
      <c r="BF306" s="182">
        <f>IF(N306="snížená",J306,0)</f>
        <v>0</v>
      </c>
      <c r="BG306" s="182">
        <f>IF(N306="zákl. přenesená",J306,0)</f>
        <v>0</v>
      </c>
      <c r="BH306" s="182">
        <f>IF(N306="sníž. přenesená",J306,0)</f>
        <v>0</v>
      </c>
      <c r="BI306" s="182">
        <f>IF(N306="nulová",J306,0)</f>
        <v>0</v>
      </c>
      <c r="BJ306" s="18" t="s">
        <v>81</v>
      </c>
      <c r="BK306" s="182">
        <f>ROUND(I306*H306,2)</f>
        <v>0</v>
      </c>
      <c r="BL306" s="18" t="s">
        <v>160</v>
      </c>
      <c r="BM306" s="181" t="s">
        <v>643</v>
      </c>
    </row>
    <row r="307" spans="1:65" s="14" customFormat="1">
      <c r="B307" s="194"/>
      <c r="C307" s="195"/>
      <c r="D307" s="185" t="s">
        <v>132</v>
      </c>
      <c r="E307" s="196" t="s">
        <v>19</v>
      </c>
      <c r="F307" s="197" t="s">
        <v>256</v>
      </c>
      <c r="G307" s="195"/>
      <c r="H307" s="196" t="s">
        <v>19</v>
      </c>
      <c r="I307" s="195"/>
      <c r="J307" s="195"/>
      <c r="K307" s="195"/>
      <c r="L307" s="198"/>
      <c r="M307" s="199"/>
      <c r="N307" s="200"/>
      <c r="O307" s="200"/>
      <c r="P307" s="200"/>
      <c r="Q307" s="200"/>
      <c r="R307" s="200"/>
      <c r="S307" s="200"/>
      <c r="T307" s="201"/>
      <c r="AT307" s="202" t="s">
        <v>132</v>
      </c>
      <c r="AU307" s="202" t="s">
        <v>83</v>
      </c>
      <c r="AV307" s="14" t="s">
        <v>81</v>
      </c>
      <c r="AW307" s="14" t="s">
        <v>35</v>
      </c>
      <c r="AX307" s="14" t="s">
        <v>73</v>
      </c>
      <c r="AY307" s="202" t="s">
        <v>119</v>
      </c>
    </row>
    <row r="308" spans="1:65" s="13" customFormat="1">
      <c r="B308" s="183"/>
      <c r="C308" s="184"/>
      <c r="D308" s="185" t="s">
        <v>132</v>
      </c>
      <c r="E308" s="193" t="s">
        <v>19</v>
      </c>
      <c r="F308" s="186" t="s">
        <v>81</v>
      </c>
      <c r="G308" s="184"/>
      <c r="H308" s="187">
        <v>1</v>
      </c>
      <c r="I308" s="184"/>
      <c r="J308" s="184"/>
      <c r="K308" s="184"/>
      <c r="L308" s="188"/>
      <c r="M308" s="189"/>
      <c r="N308" s="190"/>
      <c r="O308" s="190"/>
      <c r="P308" s="190"/>
      <c r="Q308" s="190"/>
      <c r="R308" s="190"/>
      <c r="S308" s="190"/>
      <c r="T308" s="191"/>
      <c r="AT308" s="192" t="s">
        <v>132</v>
      </c>
      <c r="AU308" s="192" t="s">
        <v>83</v>
      </c>
      <c r="AV308" s="13" t="s">
        <v>83</v>
      </c>
      <c r="AW308" s="13" t="s">
        <v>35</v>
      </c>
      <c r="AX308" s="13" t="s">
        <v>81</v>
      </c>
      <c r="AY308" s="192" t="s">
        <v>119</v>
      </c>
    </row>
    <row r="309" spans="1:65" s="2" customFormat="1" ht="16.5" customHeight="1">
      <c r="A309" s="33"/>
      <c r="B309" s="34"/>
      <c r="C309" s="171" t="s">
        <v>446</v>
      </c>
      <c r="D309" s="171" t="s">
        <v>122</v>
      </c>
      <c r="E309" s="172" t="s">
        <v>464</v>
      </c>
      <c r="F309" s="173" t="s">
        <v>465</v>
      </c>
      <c r="G309" s="174" t="s">
        <v>410</v>
      </c>
      <c r="H309" s="175">
        <v>1</v>
      </c>
      <c r="I309" s="176"/>
      <c r="J309" s="176">
        <f>ROUND(I309*H309,2)</f>
        <v>0</v>
      </c>
      <c r="K309" s="173" t="s">
        <v>19</v>
      </c>
      <c r="L309" s="38"/>
      <c r="M309" s="177" t="s">
        <v>19</v>
      </c>
      <c r="N309" s="178" t="s">
        <v>44</v>
      </c>
      <c r="O309" s="179">
        <v>0.85</v>
      </c>
      <c r="P309" s="179">
        <f>O309*H309</f>
        <v>0.85</v>
      </c>
      <c r="Q309" s="179">
        <v>4.9300000000000004E-3</v>
      </c>
      <c r="R309" s="179">
        <f>Q309*H309</f>
        <v>4.9300000000000004E-3</v>
      </c>
      <c r="S309" s="179">
        <v>0</v>
      </c>
      <c r="T309" s="180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81" t="s">
        <v>160</v>
      </c>
      <c r="AT309" s="181" t="s">
        <v>122</v>
      </c>
      <c r="AU309" s="181" t="s">
        <v>83</v>
      </c>
      <c r="AY309" s="18" t="s">
        <v>119</v>
      </c>
      <c r="BE309" s="182">
        <f>IF(N309="základní",J309,0)</f>
        <v>0</v>
      </c>
      <c r="BF309" s="182">
        <f>IF(N309="snížená",J309,0)</f>
        <v>0</v>
      </c>
      <c r="BG309" s="182">
        <f>IF(N309="zákl. přenesená",J309,0)</f>
        <v>0</v>
      </c>
      <c r="BH309" s="182">
        <f>IF(N309="sníž. přenesená",J309,0)</f>
        <v>0</v>
      </c>
      <c r="BI309" s="182">
        <f>IF(N309="nulová",J309,0)</f>
        <v>0</v>
      </c>
      <c r="BJ309" s="18" t="s">
        <v>81</v>
      </c>
      <c r="BK309" s="182">
        <f>ROUND(I309*H309,2)</f>
        <v>0</v>
      </c>
      <c r="BL309" s="18" t="s">
        <v>160</v>
      </c>
      <c r="BM309" s="181" t="s">
        <v>644</v>
      </c>
    </row>
    <row r="310" spans="1:65" s="14" customFormat="1">
      <c r="B310" s="194"/>
      <c r="C310" s="195"/>
      <c r="D310" s="185" t="s">
        <v>132</v>
      </c>
      <c r="E310" s="196" t="s">
        <v>19</v>
      </c>
      <c r="F310" s="197" t="s">
        <v>256</v>
      </c>
      <c r="G310" s="195"/>
      <c r="H310" s="196" t="s">
        <v>19</v>
      </c>
      <c r="I310" s="195"/>
      <c r="J310" s="195"/>
      <c r="K310" s="195"/>
      <c r="L310" s="198"/>
      <c r="M310" s="199"/>
      <c r="N310" s="200"/>
      <c r="O310" s="200"/>
      <c r="P310" s="200"/>
      <c r="Q310" s="200"/>
      <c r="R310" s="200"/>
      <c r="S310" s="200"/>
      <c r="T310" s="201"/>
      <c r="AT310" s="202" t="s">
        <v>132</v>
      </c>
      <c r="AU310" s="202" t="s">
        <v>83</v>
      </c>
      <c r="AV310" s="14" t="s">
        <v>81</v>
      </c>
      <c r="AW310" s="14" t="s">
        <v>35</v>
      </c>
      <c r="AX310" s="14" t="s">
        <v>73</v>
      </c>
      <c r="AY310" s="202" t="s">
        <v>119</v>
      </c>
    </row>
    <row r="311" spans="1:65" s="13" customFormat="1">
      <c r="B311" s="183"/>
      <c r="C311" s="184"/>
      <c r="D311" s="185" t="s">
        <v>132</v>
      </c>
      <c r="E311" s="193" t="s">
        <v>19</v>
      </c>
      <c r="F311" s="186" t="s">
        <v>307</v>
      </c>
      <c r="G311" s="184"/>
      <c r="H311" s="187">
        <v>1</v>
      </c>
      <c r="I311" s="184"/>
      <c r="J311" s="184"/>
      <c r="K311" s="184"/>
      <c r="L311" s="188"/>
      <c r="M311" s="189"/>
      <c r="N311" s="190"/>
      <c r="O311" s="190"/>
      <c r="P311" s="190"/>
      <c r="Q311" s="190"/>
      <c r="R311" s="190"/>
      <c r="S311" s="190"/>
      <c r="T311" s="191"/>
      <c r="AT311" s="192" t="s">
        <v>132</v>
      </c>
      <c r="AU311" s="192" t="s">
        <v>83</v>
      </c>
      <c r="AV311" s="13" t="s">
        <v>83</v>
      </c>
      <c r="AW311" s="13" t="s">
        <v>35</v>
      </c>
      <c r="AX311" s="13" t="s">
        <v>81</v>
      </c>
      <c r="AY311" s="192" t="s">
        <v>119</v>
      </c>
    </row>
    <row r="312" spans="1:65" s="2" customFormat="1" ht="16.5" customHeight="1">
      <c r="A312" s="33"/>
      <c r="B312" s="34"/>
      <c r="C312" s="171" t="s">
        <v>451</v>
      </c>
      <c r="D312" s="171" t="s">
        <v>122</v>
      </c>
      <c r="E312" s="172" t="s">
        <v>645</v>
      </c>
      <c r="F312" s="173" t="s">
        <v>646</v>
      </c>
      <c r="G312" s="174" t="s">
        <v>410</v>
      </c>
      <c r="H312" s="175">
        <v>3</v>
      </c>
      <c r="I312" s="176"/>
      <c r="J312" s="176">
        <f>ROUND(I312*H312,2)</f>
        <v>0</v>
      </c>
      <c r="K312" s="173" t="s">
        <v>19</v>
      </c>
      <c r="L312" s="38"/>
      <c r="M312" s="177" t="s">
        <v>19</v>
      </c>
      <c r="N312" s="178" t="s">
        <v>44</v>
      </c>
      <c r="O312" s="179">
        <v>0.85</v>
      </c>
      <c r="P312" s="179">
        <f>O312*H312</f>
        <v>2.5499999999999998</v>
      </c>
      <c r="Q312" s="179">
        <v>4.9300000000000004E-3</v>
      </c>
      <c r="R312" s="179">
        <f>Q312*H312</f>
        <v>1.4790000000000001E-2</v>
      </c>
      <c r="S312" s="179">
        <v>0</v>
      </c>
      <c r="T312" s="180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81" t="s">
        <v>160</v>
      </c>
      <c r="AT312" s="181" t="s">
        <v>122</v>
      </c>
      <c r="AU312" s="181" t="s">
        <v>83</v>
      </c>
      <c r="AY312" s="18" t="s">
        <v>119</v>
      </c>
      <c r="BE312" s="182">
        <f>IF(N312="základní",J312,0)</f>
        <v>0</v>
      </c>
      <c r="BF312" s="182">
        <f>IF(N312="snížená",J312,0)</f>
        <v>0</v>
      </c>
      <c r="BG312" s="182">
        <f>IF(N312="zákl. přenesená",J312,0)</f>
        <v>0</v>
      </c>
      <c r="BH312" s="182">
        <f>IF(N312="sníž. přenesená",J312,0)</f>
        <v>0</v>
      </c>
      <c r="BI312" s="182">
        <f>IF(N312="nulová",J312,0)</f>
        <v>0</v>
      </c>
      <c r="BJ312" s="18" t="s">
        <v>81</v>
      </c>
      <c r="BK312" s="182">
        <f>ROUND(I312*H312,2)</f>
        <v>0</v>
      </c>
      <c r="BL312" s="18" t="s">
        <v>160</v>
      </c>
      <c r="BM312" s="181" t="s">
        <v>647</v>
      </c>
    </row>
    <row r="313" spans="1:65" s="14" customFormat="1">
      <c r="B313" s="194"/>
      <c r="C313" s="195"/>
      <c r="D313" s="185" t="s">
        <v>132</v>
      </c>
      <c r="E313" s="196" t="s">
        <v>19</v>
      </c>
      <c r="F313" s="197" t="s">
        <v>256</v>
      </c>
      <c r="G313" s="195"/>
      <c r="H313" s="196" t="s">
        <v>19</v>
      </c>
      <c r="I313" s="195"/>
      <c r="J313" s="195"/>
      <c r="K313" s="195"/>
      <c r="L313" s="198"/>
      <c r="M313" s="199"/>
      <c r="N313" s="200"/>
      <c r="O313" s="200"/>
      <c r="P313" s="200"/>
      <c r="Q313" s="200"/>
      <c r="R313" s="200"/>
      <c r="S313" s="200"/>
      <c r="T313" s="201"/>
      <c r="AT313" s="202" t="s">
        <v>132</v>
      </c>
      <c r="AU313" s="202" t="s">
        <v>83</v>
      </c>
      <c r="AV313" s="14" t="s">
        <v>81</v>
      </c>
      <c r="AW313" s="14" t="s">
        <v>35</v>
      </c>
      <c r="AX313" s="14" t="s">
        <v>73</v>
      </c>
      <c r="AY313" s="202" t="s">
        <v>119</v>
      </c>
    </row>
    <row r="314" spans="1:65" s="13" customFormat="1">
      <c r="B314" s="183"/>
      <c r="C314" s="184"/>
      <c r="D314" s="185" t="s">
        <v>132</v>
      </c>
      <c r="E314" s="193" t="s">
        <v>19</v>
      </c>
      <c r="F314" s="186" t="s">
        <v>576</v>
      </c>
      <c r="G314" s="184"/>
      <c r="H314" s="187">
        <v>3</v>
      </c>
      <c r="I314" s="184"/>
      <c r="J314" s="184"/>
      <c r="K314" s="184"/>
      <c r="L314" s="188"/>
      <c r="M314" s="189"/>
      <c r="N314" s="190"/>
      <c r="O314" s="190"/>
      <c r="P314" s="190"/>
      <c r="Q314" s="190"/>
      <c r="R314" s="190"/>
      <c r="S314" s="190"/>
      <c r="T314" s="191"/>
      <c r="AT314" s="192" t="s">
        <v>132</v>
      </c>
      <c r="AU314" s="192" t="s">
        <v>83</v>
      </c>
      <c r="AV314" s="13" t="s">
        <v>83</v>
      </c>
      <c r="AW314" s="13" t="s">
        <v>35</v>
      </c>
      <c r="AX314" s="13" t="s">
        <v>81</v>
      </c>
      <c r="AY314" s="192" t="s">
        <v>119</v>
      </c>
    </row>
    <row r="315" spans="1:65" s="2" customFormat="1" ht="16.5" customHeight="1">
      <c r="A315" s="33"/>
      <c r="B315" s="34"/>
      <c r="C315" s="171" t="s">
        <v>454</v>
      </c>
      <c r="D315" s="171" t="s">
        <v>122</v>
      </c>
      <c r="E315" s="172" t="s">
        <v>468</v>
      </c>
      <c r="F315" s="173" t="s">
        <v>469</v>
      </c>
      <c r="G315" s="174" t="s">
        <v>410</v>
      </c>
      <c r="H315" s="175">
        <v>3</v>
      </c>
      <c r="I315" s="176"/>
      <c r="J315" s="176">
        <f>ROUND(I315*H315,2)</f>
        <v>0</v>
      </c>
      <c r="K315" s="173" t="s">
        <v>126</v>
      </c>
      <c r="L315" s="38"/>
      <c r="M315" s="177" t="s">
        <v>19</v>
      </c>
      <c r="N315" s="178" t="s">
        <v>44</v>
      </c>
      <c r="O315" s="179">
        <v>1.5</v>
      </c>
      <c r="P315" s="179">
        <f>O315*H315</f>
        <v>4.5</v>
      </c>
      <c r="Q315" s="179">
        <v>5.9000000000000003E-4</v>
      </c>
      <c r="R315" s="179">
        <f>Q315*H315</f>
        <v>1.7700000000000001E-3</v>
      </c>
      <c r="S315" s="179">
        <v>0</v>
      </c>
      <c r="T315" s="180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81" t="s">
        <v>160</v>
      </c>
      <c r="AT315" s="181" t="s">
        <v>122</v>
      </c>
      <c r="AU315" s="181" t="s">
        <v>83</v>
      </c>
      <c r="AY315" s="18" t="s">
        <v>119</v>
      </c>
      <c r="BE315" s="182">
        <f>IF(N315="základní",J315,0)</f>
        <v>0</v>
      </c>
      <c r="BF315" s="182">
        <f>IF(N315="snížená",J315,0)</f>
        <v>0</v>
      </c>
      <c r="BG315" s="182">
        <f>IF(N315="zákl. přenesená",J315,0)</f>
        <v>0</v>
      </c>
      <c r="BH315" s="182">
        <f>IF(N315="sníž. přenesená",J315,0)</f>
        <v>0</v>
      </c>
      <c r="BI315" s="182">
        <f>IF(N315="nulová",J315,0)</f>
        <v>0</v>
      </c>
      <c r="BJ315" s="18" t="s">
        <v>81</v>
      </c>
      <c r="BK315" s="182">
        <f>ROUND(I315*H315,2)</f>
        <v>0</v>
      </c>
      <c r="BL315" s="18" t="s">
        <v>160</v>
      </c>
      <c r="BM315" s="181" t="s">
        <v>648</v>
      </c>
    </row>
    <row r="316" spans="1:65" s="14" customFormat="1">
      <c r="B316" s="194"/>
      <c r="C316" s="195"/>
      <c r="D316" s="185" t="s">
        <v>132</v>
      </c>
      <c r="E316" s="196" t="s">
        <v>19</v>
      </c>
      <c r="F316" s="197" t="s">
        <v>256</v>
      </c>
      <c r="G316" s="195"/>
      <c r="H316" s="196" t="s">
        <v>19</v>
      </c>
      <c r="I316" s="195"/>
      <c r="J316" s="195"/>
      <c r="K316" s="195"/>
      <c r="L316" s="198"/>
      <c r="M316" s="199"/>
      <c r="N316" s="200"/>
      <c r="O316" s="200"/>
      <c r="P316" s="200"/>
      <c r="Q316" s="200"/>
      <c r="R316" s="200"/>
      <c r="S316" s="200"/>
      <c r="T316" s="201"/>
      <c r="AT316" s="202" t="s">
        <v>132</v>
      </c>
      <c r="AU316" s="202" t="s">
        <v>83</v>
      </c>
      <c r="AV316" s="14" t="s">
        <v>81</v>
      </c>
      <c r="AW316" s="14" t="s">
        <v>35</v>
      </c>
      <c r="AX316" s="14" t="s">
        <v>73</v>
      </c>
      <c r="AY316" s="202" t="s">
        <v>119</v>
      </c>
    </row>
    <row r="317" spans="1:65" s="13" customFormat="1">
      <c r="B317" s="183"/>
      <c r="C317" s="184"/>
      <c r="D317" s="185" t="s">
        <v>132</v>
      </c>
      <c r="E317" s="193" t="s">
        <v>19</v>
      </c>
      <c r="F317" s="186" t="s">
        <v>649</v>
      </c>
      <c r="G317" s="184"/>
      <c r="H317" s="187">
        <v>3</v>
      </c>
      <c r="I317" s="184"/>
      <c r="J317" s="184"/>
      <c r="K317" s="184"/>
      <c r="L317" s="188"/>
      <c r="M317" s="189"/>
      <c r="N317" s="190"/>
      <c r="O317" s="190"/>
      <c r="P317" s="190"/>
      <c r="Q317" s="190"/>
      <c r="R317" s="190"/>
      <c r="S317" s="190"/>
      <c r="T317" s="191"/>
      <c r="AT317" s="192" t="s">
        <v>132</v>
      </c>
      <c r="AU317" s="192" t="s">
        <v>83</v>
      </c>
      <c r="AV317" s="13" t="s">
        <v>83</v>
      </c>
      <c r="AW317" s="13" t="s">
        <v>35</v>
      </c>
      <c r="AX317" s="13" t="s">
        <v>81</v>
      </c>
      <c r="AY317" s="192" t="s">
        <v>119</v>
      </c>
    </row>
    <row r="318" spans="1:65" s="2" customFormat="1" ht="16.5" customHeight="1">
      <c r="A318" s="33"/>
      <c r="B318" s="34"/>
      <c r="C318" s="213" t="s">
        <v>457</v>
      </c>
      <c r="D318" s="213" t="s">
        <v>168</v>
      </c>
      <c r="E318" s="214" t="s">
        <v>473</v>
      </c>
      <c r="F318" s="215" t="s">
        <v>474</v>
      </c>
      <c r="G318" s="216" t="s">
        <v>261</v>
      </c>
      <c r="H318" s="217">
        <v>3</v>
      </c>
      <c r="I318" s="218"/>
      <c r="J318" s="218">
        <f>ROUND(I318*H318,2)</f>
        <v>0</v>
      </c>
      <c r="K318" s="215" t="s">
        <v>126</v>
      </c>
      <c r="L318" s="219"/>
      <c r="M318" s="220" t="s">
        <v>19</v>
      </c>
      <c r="N318" s="221" t="s">
        <v>44</v>
      </c>
      <c r="O318" s="179">
        <v>0</v>
      </c>
      <c r="P318" s="179">
        <f>O318*H318</f>
        <v>0</v>
      </c>
      <c r="Q318" s="179">
        <v>1.4E-2</v>
      </c>
      <c r="R318" s="179">
        <f>Q318*H318</f>
        <v>4.2000000000000003E-2</v>
      </c>
      <c r="S318" s="179">
        <v>0</v>
      </c>
      <c r="T318" s="180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81" t="s">
        <v>171</v>
      </c>
      <c r="AT318" s="181" t="s">
        <v>168</v>
      </c>
      <c r="AU318" s="181" t="s">
        <v>83</v>
      </c>
      <c r="AY318" s="18" t="s">
        <v>119</v>
      </c>
      <c r="BE318" s="182">
        <f>IF(N318="základní",J318,0)</f>
        <v>0</v>
      </c>
      <c r="BF318" s="182">
        <f>IF(N318="snížená",J318,0)</f>
        <v>0</v>
      </c>
      <c r="BG318" s="182">
        <f>IF(N318="zákl. přenesená",J318,0)</f>
        <v>0</v>
      </c>
      <c r="BH318" s="182">
        <f>IF(N318="sníž. přenesená",J318,0)</f>
        <v>0</v>
      </c>
      <c r="BI318" s="182">
        <f>IF(N318="nulová",J318,0)</f>
        <v>0</v>
      </c>
      <c r="BJ318" s="18" t="s">
        <v>81</v>
      </c>
      <c r="BK318" s="182">
        <f>ROUND(I318*H318,2)</f>
        <v>0</v>
      </c>
      <c r="BL318" s="18" t="s">
        <v>160</v>
      </c>
      <c r="BM318" s="181" t="s">
        <v>650</v>
      </c>
    </row>
    <row r="319" spans="1:65" s="2" customFormat="1" ht="16.5" customHeight="1">
      <c r="A319" s="33"/>
      <c r="B319" s="34"/>
      <c r="C319" s="171" t="s">
        <v>460</v>
      </c>
      <c r="D319" s="171" t="s">
        <v>122</v>
      </c>
      <c r="E319" s="172" t="s">
        <v>651</v>
      </c>
      <c r="F319" s="173" t="s">
        <v>652</v>
      </c>
      <c r="G319" s="174" t="s">
        <v>261</v>
      </c>
      <c r="H319" s="175">
        <v>1</v>
      </c>
      <c r="I319" s="176"/>
      <c r="J319" s="176">
        <f>ROUND(I319*H319,2)</f>
        <v>0</v>
      </c>
      <c r="K319" s="173" t="s">
        <v>19</v>
      </c>
      <c r="L319" s="38"/>
      <c r="M319" s="177" t="s">
        <v>19</v>
      </c>
      <c r="N319" s="178" t="s">
        <v>44</v>
      </c>
      <c r="O319" s="179">
        <v>0.17599999999999999</v>
      </c>
      <c r="P319" s="179">
        <f>O319*H319</f>
        <v>0.17599999999999999</v>
      </c>
      <c r="Q319" s="179">
        <v>1.09E-3</v>
      </c>
      <c r="R319" s="179">
        <f>Q319*H319</f>
        <v>1.09E-3</v>
      </c>
      <c r="S319" s="179">
        <v>0</v>
      </c>
      <c r="T319" s="180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81" t="s">
        <v>160</v>
      </c>
      <c r="AT319" s="181" t="s">
        <v>122</v>
      </c>
      <c r="AU319" s="181" t="s">
        <v>83</v>
      </c>
      <c r="AY319" s="18" t="s">
        <v>119</v>
      </c>
      <c r="BE319" s="182">
        <f>IF(N319="základní",J319,0)</f>
        <v>0</v>
      </c>
      <c r="BF319" s="182">
        <f>IF(N319="snížená",J319,0)</f>
        <v>0</v>
      </c>
      <c r="BG319" s="182">
        <f>IF(N319="zákl. přenesená",J319,0)</f>
        <v>0</v>
      </c>
      <c r="BH319" s="182">
        <f>IF(N319="sníž. přenesená",J319,0)</f>
        <v>0</v>
      </c>
      <c r="BI319" s="182">
        <f>IF(N319="nulová",J319,0)</f>
        <v>0</v>
      </c>
      <c r="BJ319" s="18" t="s">
        <v>81</v>
      </c>
      <c r="BK319" s="182">
        <f>ROUND(I319*H319,2)</f>
        <v>0</v>
      </c>
      <c r="BL319" s="18" t="s">
        <v>160</v>
      </c>
      <c r="BM319" s="181" t="s">
        <v>653</v>
      </c>
    </row>
    <row r="320" spans="1:65" s="14" customFormat="1">
      <c r="B320" s="194"/>
      <c r="C320" s="195"/>
      <c r="D320" s="185" t="s">
        <v>132</v>
      </c>
      <c r="E320" s="196" t="s">
        <v>19</v>
      </c>
      <c r="F320" s="197" t="s">
        <v>361</v>
      </c>
      <c r="G320" s="195"/>
      <c r="H320" s="196" t="s">
        <v>19</v>
      </c>
      <c r="I320" s="195"/>
      <c r="J320" s="195"/>
      <c r="K320" s="195"/>
      <c r="L320" s="198"/>
      <c r="M320" s="199"/>
      <c r="N320" s="200"/>
      <c r="O320" s="200"/>
      <c r="P320" s="200"/>
      <c r="Q320" s="200"/>
      <c r="R320" s="200"/>
      <c r="S320" s="200"/>
      <c r="T320" s="201"/>
      <c r="AT320" s="202" t="s">
        <v>132</v>
      </c>
      <c r="AU320" s="202" t="s">
        <v>83</v>
      </c>
      <c r="AV320" s="14" t="s">
        <v>81</v>
      </c>
      <c r="AW320" s="14" t="s">
        <v>35</v>
      </c>
      <c r="AX320" s="14" t="s">
        <v>73</v>
      </c>
      <c r="AY320" s="202" t="s">
        <v>119</v>
      </c>
    </row>
    <row r="321" spans="1:65" s="14" customFormat="1">
      <c r="B321" s="194"/>
      <c r="C321" s="195"/>
      <c r="D321" s="185" t="s">
        <v>132</v>
      </c>
      <c r="E321" s="196" t="s">
        <v>19</v>
      </c>
      <c r="F321" s="197" t="s">
        <v>362</v>
      </c>
      <c r="G321" s="195"/>
      <c r="H321" s="196" t="s">
        <v>19</v>
      </c>
      <c r="I321" s="195"/>
      <c r="J321" s="195"/>
      <c r="K321" s="195"/>
      <c r="L321" s="198"/>
      <c r="M321" s="199"/>
      <c r="N321" s="200"/>
      <c r="O321" s="200"/>
      <c r="P321" s="200"/>
      <c r="Q321" s="200"/>
      <c r="R321" s="200"/>
      <c r="S321" s="200"/>
      <c r="T321" s="201"/>
      <c r="AT321" s="202" t="s">
        <v>132</v>
      </c>
      <c r="AU321" s="202" t="s">
        <v>83</v>
      </c>
      <c r="AV321" s="14" t="s">
        <v>81</v>
      </c>
      <c r="AW321" s="14" t="s">
        <v>35</v>
      </c>
      <c r="AX321" s="14" t="s">
        <v>73</v>
      </c>
      <c r="AY321" s="202" t="s">
        <v>119</v>
      </c>
    </row>
    <row r="322" spans="1:65" s="13" customFormat="1">
      <c r="B322" s="183"/>
      <c r="C322" s="184"/>
      <c r="D322" s="185" t="s">
        <v>132</v>
      </c>
      <c r="E322" s="193" t="s">
        <v>19</v>
      </c>
      <c r="F322" s="186" t="s">
        <v>654</v>
      </c>
      <c r="G322" s="184"/>
      <c r="H322" s="187">
        <v>1</v>
      </c>
      <c r="I322" s="184"/>
      <c r="J322" s="184"/>
      <c r="K322" s="184"/>
      <c r="L322" s="188"/>
      <c r="M322" s="189"/>
      <c r="N322" s="190"/>
      <c r="O322" s="190"/>
      <c r="P322" s="190"/>
      <c r="Q322" s="190"/>
      <c r="R322" s="190"/>
      <c r="S322" s="190"/>
      <c r="T322" s="191"/>
      <c r="AT322" s="192" t="s">
        <v>132</v>
      </c>
      <c r="AU322" s="192" t="s">
        <v>83</v>
      </c>
      <c r="AV322" s="13" t="s">
        <v>83</v>
      </c>
      <c r="AW322" s="13" t="s">
        <v>35</v>
      </c>
      <c r="AX322" s="13" t="s">
        <v>81</v>
      </c>
      <c r="AY322" s="192" t="s">
        <v>119</v>
      </c>
    </row>
    <row r="323" spans="1:65" s="2" customFormat="1" ht="16.5" customHeight="1">
      <c r="A323" s="33"/>
      <c r="B323" s="34"/>
      <c r="C323" s="171" t="s">
        <v>463</v>
      </c>
      <c r="D323" s="171" t="s">
        <v>122</v>
      </c>
      <c r="E323" s="172" t="s">
        <v>655</v>
      </c>
      <c r="F323" s="173" t="s">
        <v>656</v>
      </c>
      <c r="G323" s="174" t="s">
        <v>410</v>
      </c>
      <c r="H323" s="175">
        <v>2</v>
      </c>
      <c r="I323" s="176"/>
      <c r="J323" s="176">
        <f>ROUND(I323*H323,2)</f>
        <v>0</v>
      </c>
      <c r="K323" s="173" t="s">
        <v>19</v>
      </c>
      <c r="L323" s="38"/>
      <c r="M323" s="177" t="s">
        <v>19</v>
      </c>
      <c r="N323" s="178" t="s">
        <v>44</v>
      </c>
      <c r="O323" s="179">
        <v>0</v>
      </c>
      <c r="P323" s="179">
        <f>O323*H323</f>
        <v>0</v>
      </c>
      <c r="Q323" s="179">
        <v>0</v>
      </c>
      <c r="R323" s="179">
        <f>Q323*H323</f>
        <v>0</v>
      </c>
      <c r="S323" s="179">
        <v>0</v>
      </c>
      <c r="T323" s="180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81" t="s">
        <v>160</v>
      </c>
      <c r="AT323" s="181" t="s">
        <v>122</v>
      </c>
      <c r="AU323" s="181" t="s">
        <v>83</v>
      </c>
      <c r="AY323" s="18" t="s">
        <v>119</v>
      </c>
      <c r="BE323" s="182">
        <f>IF(N323="základní",J323,0)</f>
        <v>0</v>
      </c>
      <c r="BF323" s="182">
        <f>IF(N323="snížená",J323,0)</f>
        <v>0</v>
      </c>
      <c r="BG323" s="182">
        <f>IF(N323="zákl. přenesená",J323,0)</f>
        <v>0</v>
      </c>
      <c r="BH323" s="182">
        <f>IF(N323="sníž. přenesená",J323,0)</f>
        <v>0</v>
      </c>
      <c r="BI323" s="182">
        <f>IF(N323="nulová",J323,0)</f>
        <v>0</v>
      </c>
      <c r="BJ323" s="18" t="s">
        <v>81</v>
      </c>
      <c r="BK323" s="182">
        <f>ROUND(I323*H323,2)</f>
        <v>0</v>
      </c>
      <c r="BL323" s="18" t="s">
        <v>160</v>
      </c>
      <c r="BM323" s="181" t="s">
        <v>657</v>
      </c>
    </row>
    <row r="324" spans="1:65" s="2" customFormat="1" ht="16.5" customHeight="1">
      <c r="A324" s="33"/>
      <c r="B324" s="34"/>
      <c r="C324" s="171" t="s">
        <v>467</v>
      </c>
      <c r="D324" s="171" t="s">
        <v>122</v>
      </c>
      <c r="E324" s="172" t="s">
        <v>477</v>
      </c>
      <c r="F324" s="173" t="s">
        <v>478</v>
      </c>
      <c r="G324" s="174" t="s">
        <v>410</v>
      </c>
      <c r="H324" s="175">
        <v>3</v>
      </c>
      <c r="I324" s="176"/>
      <c r="J324" s="176">
        <f>ROUND(I324*H324,2)</f>
        <v>0</v>
      </c>
      <c r="K324" s="173" t="s">
        <v>19</v>
      </c>
      <c r="L324" s="38"/>
      <c r="M324" s="177" t="s">
        <v>19</v>
      </c>
      <c r="N324" s="178" t="s">
        <v>44</v>
      </c>
      <c r="O324" s="179">
        <v>0.2</v>
      </c>
      <c r="P324" s="179">
        <f>O324*H324</f>
        <v>0.60000000000000009</v>
      </c>
      <c r="Q324" s="179">
        <v>1.25E-3</v>
      </c>
      <c r="R324" s="179">
        <f>Q324*H324</f>
        <v>3.7499999999999999E-3</v>
      </c>
      <c r="S324" s="179">
        <v>0</v>
      </c>
      <c r="T324" s="180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81" t="s">
        <v>160</v>
      </c>
      <c r="AT324" s="181" t="s">
        <v>122</v>
      </c>
      <c r="AU324" s="181" t="s">
        <v>83</v>
      </c>
      <c r="AY324" s="18" t="s">
        <v>119</v>
      </c>
      <c r="BE324" s="182">
        <f>IF(N324="základní",J324,0)</f>
        <v>0</v>
      </c>
      <c r="BF324" s="182">
        <f>IF(N324="snížená",J324,0)</f>
        <v>0</v>
      </c>
      <c r="BG324" s="182">
        <f>IF(N324="zákl. přenesená",J324,0)</f>
        <v>0</v>
      </c>
      <c r="BH324" s="182">
        <f>IF(N324="sníž. přenesená",J324,0)</f>
        <v>0</v>
      </c>
      <c r="BI324" s="182">
        <f>IF(N324="nulová",J324,0)</f>
        <v>0</v>
      </c>
      <c r="BJ324" s="18" t="s">
        <v>81</v>
      </c>
      <c r="BK324" s="182">
        <f>ROUND(I324*H324,2)</f>
        <v>0</v>
      </c>
      <c r="BL324" s="18" t="s">
        <v>160</v>
      </c>
      <c r="BM324" s="181" t="s">
        <v>658</v>
      </c>
    </row>
    <row r="325" spans="1:65" s="14" customFormat="1">
      <c r="B325" s="194"/>
      <c r="C325" s="195"/>
      <c r="D325" s="185" t="s">
        <v>132</v>
      </c>
      <c r="E325" s="196" t="s">
        <v>19</v>
      </c>
      <c r="F325" s="197" t="s">
        <v>256</v>
      </c>
      <c r="G325" s="195"/>
      <c r="H325" s="196" t="s">
        <v>19</v>
      </c>
      <c r="I325" s="195"/>
      <c r="J325" s="195"/>
      <c r="K325" s="195"/>
      <c r="L325" s="198"/>
      <c r="M325" s="199"/>
      <c r="N325" s="200"/>
      <c r="O325" s="200"/>
      <c r="P325" s="200"/>
      <c r="Q325" s="200"/>
      <c r="R325" s="200"/>
      <c r="S325" s="200"/>
      <c r="T325" s="201"/>
      <c r="AT325" s="202" t="s">
        <v>132</v>
      </c>
      <c r="AU325" s="202" t="s">
        <v>83</v>
      </c>
      <c r="AV325" s="14" t="s">
        <v>81</v>
      </c>
      <c r="AW325" s="14" t="s">
        <v>35</v>
      </c>
      <c r="AX325" s="14" t="s">
        <v>73</v>
      </c>
      <c r="AY325" s="202" t="s">
        <v>119</v>
      </c>
    </row>
    <row r="326" spans="1:65" s="13" customFormat="1">
      <c r="B326" s="183"/>
      <c r="C326" s="184"/>
      <c r="D326" s="185" t="s">
        <v>132</v>
      </c>
      <c r="E326" s="193" t="s">
        <v>19</v>
      </c>
      <c r="F326" s="186" t="s">
        <v>659</v>
      </c>
      <c r="G326" s="184"/>
      <c r="H326" s="187">
        <v>3</v>
      </c>
      <c r="I326" s="184"/>
      <c r="J326" s="184"/>
      <c r="K326" s="184"/>
      <c r="L326" s="188"/>
      <c r="M326" s="189"/>
      <c r="N326" s="190"/>
      <c r="O326" s="190"/>
      <c r="P326" s="190"/>
      <c r="Q326" s="190"/>
      <c r="R326" s="190"/>
      <c r="S326" s="190"/>
      <c r="T326" s="191"/>
      <c r="AT326" s="192" t="s">
        <v>132</v>
      </c>
      <c r="AU326" s="192" t="s">
        <v>83</v>
      </c>
      <c r="AV326" s="13" t="s">
        <v>83</v>
      </c>
      <c r="AW326" s="13" t="s">
        <v>35</v>
      </c>
      <c r="AX326" s="13" t="s">
        <v>81</v>
      </c>
      <c r="AY326" s="192" t="s">
        <v>119</v>
      </c>
    </row>
    <row r="327" spans="1:65" s="2" customFormat="1" ht="16.5" customHeight="1">
      <c r="A327" s="33"/>
      <c r="B327" s="34"/>
      <c r="C327" s="171" t="s">
        <v>472</v>
      </c>
      <c r="D327" s="171" t="s">
        <v>122</v>
      </c>
      <c r="E327" s="172" t="s">
        <v>482</v>
      </c>
      <c r="F327" s="173" t="s">
        <v>483</v>
      </c>
      <c r="G327" s="174" t="s">
        <v>410</v>
      </c>
      <c r="H327" s="175">
        <v>12</v>
      </c>
      <c r="I327" s="176"/>
      <c r="J327" s="176">
        <f>ROUND(I327*H327,2)</f>
        <v>0</v>
      </c>
      <c r="K327" s="173" t="s">
        <v>126</v>
      </c>
      <c r="L327" s="38"/>
      <c r="M327" s="177" t="s">
        <v>19</v>
      </c>
      <c r="N327" s="178" t="s">
        <v>44</v>
      </c>
      <c r="O327" s="179">
        <v>0.2</v>
      </c>
      <c r="P327" s="179">
        <f>O327*H327</f>
        <v>2.4000000000000004</v>
      </c>
      <c r="Q327" s="179">
        <v>1.5399999999999999E-3</v>
      </c>
      <c r="R327" s="179">
        <f>Q327*H327</f>
        <v>1.848E-2</v>
      </c>
      <c r="S327" s="179">
        <v>0</v>
      </c>
      <c r="T327" s="180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81" t="s">
        <v>160</v>
      </c>
      <c r="AT327" s="181" t="s">
        <v>122</v>
      </c>
      <c r="AU327" s="181" t="s">
        <v>83</v>
      </c>
      <c r="AY327" s="18" t="s">
        <v>119</v>
      </c>
      <c r="BE327" s="182">
        <f>IF(N327="základní",J327,0)</f>
        <v>0</v>
      </c>
      <c r="BF327" s="182">
        <f>IF(N327="snížená",J327,0)</f>
        <v>0</v>
      </c>
      <c r="BG327" s="182">
        <f>IF(N327="zákl. přenesená",J327,0)</f>
        <v>0</v>
      </c>
      <c r="BH327" s="182">
        <f>IF(N327="sníž. přenesená",J327,0)</f>
        <v>0</v>
      </c>
      <c r="BI327" s="182">
        <f>IF(N327="nulová",J327,0)</f>
        <v>0</v>
      </c>
      <c r="BJ327" s="18" t="s">
        <v>81</v>
      </c>
      <c r="BK327" s="182">
        <f>ROUND(I327*H327,2)</f>
        <v>0</v>
      </c>
      <c r="BL327" s="18" t="s">
        <v>160</v>
      </c>
      <c r="BM327" s="181" t="s">
        <v>660</v>
      </c>
    </row>
    <row r="328" spans="1:65" s="14" customFormat="1">
      <c r="B328" s="194"/>
      <c r="C328" s="195"/>
      <c r="D328" s="185" t="s">
        <v>132</v>
      </c>
      <c r="E328" s="196" t="s">
        <v>19</v>
      </c>
      <c r="F328" s="197" t="s">
        <v>256</v>
      </c>
      <c r="G328" s="195"/>
      <c r="H328" s="196" t="s">
        <v>19</v>
      </c>
      <c r="I328" s="195"/>
      <c r="J328" s="195"/>
      <c r="K328" s="195"/>
      <c r="L328" s="198"/>
      <c r="M328" s="199"/>
      <c r="N328" s="200"/>
      <c r="O328" s="200"/>
      <c r="P328" s="200"/>
      <c r="Q328" s="200"/>
      <c r="R328" s="200"/>
      <c r="S328" s="200"/>
      <c r="T328" s="201"/>
      <c r="AT328" s="202" t="s">
        <v>132</v>
      </c>
      <c r="AU328" s="202" t="s">
        <v>83</v>
      </c>
      <c r="AV328" s="14" t="s">
        <v>81</v>
      </c>
      <c r="AW328" s="14" t="s">
        <v>35</v>
      </c>
      <c r="AX328" s="14" t="s">
        <v>73</v>
      </c>
      <c r="AY328" s="202" t="s">
        <v>119</v>
      </c>
    </row>
    <row r="329" spans="1:65" s="13" customFormat="1">
      <c r="B329" s="183"/>
      <c r="C329" s="184"/>
      <c r="D329" s="185" t="s">
        <v>132</v>
      </c>
      <c r="E329" s="193" t="s">
        <v>19</v>
      </c>
      <c r="F329" s="186" t="s">
        <v>661</v>
      </c>
      <c r="G329" s="184"/>
      <c r="H329" s="187">
        <v>12</v>
      </c>
      <c r="I329" s="184"/>
      <c r="J329" s="184"/>
      <c r="K329" s="184"/>
      <c r="L329" s="188"/>
      <c r="M329" s="189"/>
      <c r="N329" s="190"/>
      <c r="O329" s="190"/>
      <c r="P329" s="190"/>
      <c r="Q329" s="190"/>
      <c r="R329" s="190"/>
      <c r="S329" s="190"/>
      <c r="T329" s="191"/>
      <c r="AT329" s="192" t="s">
        <v>132</v>
      </c>
      <c r="AU329" s="192" t="s">
        <v>83</v>
      </c>
      <c r="AV329" s="13" t="s">
        <v>83</v>
      </c>
      <c r="AW329" s="13" t="s">
        <v>35</v>
      </c>
      <c r="AX329" s="13" t="s">
        <v>81</v>
      </c>
      <c r="AY329" s="192" t="s">
        <v>119</v>
      </c>
    </row>
    <row r="330" spans="1:65" s="2" customFormat="1" ht="16.5" customHeight="1">
      <c r="A330" s="33"/>
      <c r="B330" s="34"/>
      <c r="C330" s="171" t="s">
        <v>476</v>
      </c>
      <c r="D330" s="171" t="s">
        <v>122</v>
      </c>
      <c r="E330" s="172" t="s">
        <v>433</v>
      </c>
      <c r="F330" s="173" t="s">
        <v>434</v>
      </c>
      <c r="G330" s="174" t="s">
        <v>261</v>
      </c>
      <c r="H330" s="175">
        <v>2</v>
      </c>
      <c r="I330" s="176"/>
      <c r="J330" s="176">
        <f>ROUND(I330*H330,2)</f>
        <v>0</v>
      </c>
      <c r="K330" s="173" t="s">
        <v>19</v>
      </c>
      <c r="L330" s="38"/>
      <c r="M330" s="177" t="s">
        <v>19</v>
      </c>
      <c r="N330" s="178" t="s">
        <v>44</v>
      </c>
      <c r="O330" s="179">
        <v>0.54300000000000004</v>
      </c>
      <c r="P330" s="179">
        <f>O330*H330</f>
        <v>1.0860000000000001</v>
      </c>
      <c r="Q330" s="179">
        <v>0</v>
      </c>
      <c r="R330" s="179">
        <f>Q330*H330</f>
        <v>0</v>
      </c>
      <c r="S330" s="179">
        <v>7.62E-3</v>
      </c>
      <c r="T330" s="180">
        <f>S330*H330</f>
        <v>1.524E-2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81" t="s">
        <v>160</v>
      </c>
      <c r="AT330" s="181" t="s">
        <v>122</v>
      </c>
      <c r="AU330" s="181" t="s">
        <v>83</v>
      </c>
      <c r="AY330" s="18" t="s">
        <v>119</v>
      </c>
      <c r="BE330" s="182">
        <f>IF(N330="základní",J330,0)</f>
        <v>0</v>
      </c>
      <c r="BF330" s="182">
        <f>IF(N330="snížená",J330,0)</f>
        <v>0</v>
      </c>
      <c r="BG330" s="182">
        <f>IF(N330="zákl. přenesená",J330,0)</f>
        <v>0</v>
      </c>
      <c r="BH330" s="182">
        <f>IF(N330="sníž. přenesená",J330,0)</f>
        <v>0</v>
      </c>
      <c r="BI330" s="182">
        <f>IF(N330="nulová",J330,0)</f>
        <v>0</v>
      </c>
      <c r="BJ330" s="18" t="s">
        <v>81</v>
      </c>
      <c r="BK330" s="182">
        <f>ROUND(I330*H330,2)</f>
        <v>0</v>
      </c>
      <c r="BL330" s="18" t="s">
        <v>160</v>
      </c>
      <c r="BM330" s="181" t="s">
        <v>662</v>
      </c>
    </row>
    <row r="331" spans="1:65" s="13" customFormat="1">
      <c r="B331" s="183"/>
      <c r="C331" s="184"/>
      <c r="D331" s="185" t="s">
        <v>132</v>
      </c>
      <c r="E331" s="193" t="s">
        <v>19</v>
      </c>
      <c r="F331" s="186" t="s">
        <v>642</v>
      </c>
      <c r="G331" s="184"/>
      <c r="H331" s="187">
        <v>2</v>
      </c>
      <c r="I331" s="184"/>
      <c r="J331" s="184"/>
      <c r="K331" s="184"/>
      <c r="L331" s="188"/>
      <c r="M331" s="189"/>
      <c r="N331" s="190"/>
      <c r="O331" s="190"/>
      <c r="P331" s="190"/>
      <c r="Q331" s="190"/>
      <c r="R331" s="190"/>
      <c r="S331" s="190"/>
      <c r="T331" s="191"/>
      <c r="AT331" s="192" t="s">
        <v>132</v>
      </c>
      <c r="AU331" s="192" t="s">
        <v>83</v>
      </c>
      <c r="AV331" s="13" t="s">
        <v>83</v>
      </c>
      <c r="AW331" s="13" t="s">
        <v>35</v>
      </c>
      <c r="AX331" s="13" t="s">
        <v>81</v>
      </c>
      <c r="AY331" s="192" t="s">
        <v>119</v>
      </c>
    </row>
    <row r="332" spans="1:65" s="2" customFormat="1" ht="16.5" customHeight="1">
      <c r="A332" s="33"/>
      <c r="B332" s="34"/>
      <c r="C332" s="171" t="s">
        <v>481</v>
      </c>
      <c r="D332" s="171" t="s">
        <v>122</v>
      </c>
      <c r="E332" s="172" t="s">
        <v>421</v>
      </c>
      <c r="F332" s="173" t="s">
        <v>422</v>
      </c>
      <c r="G332" s="174" t="s">
        <v>410</v>
      </c>
      <c r="H332" s="175">
        <v>15</v>
      </c>
      <c r="I332" s="176"/>
      <c r="J332" s="176">
        <f>ROUND(I332*H332,2)</f>
        <v>0</v>
      </c>
      <c r="K332" s="173" t="s">
        <v>19</v>
      </c>
      <c r="L332" s="38"/>
      <c r="M332" s="177" t="s">
        <v>19</v>
      </c>
      <c r="N332" s="178" t="s">
        <v>44</v>
      </c>
      <c r="O332" s="179">
        <v>0.40300000000000002</v>
      </c>
      <c r="P332" s="179">
        <f>O332*H332</f>
        <v>6.0449999999999999</v>
      </c>
      <c r="Q332" s="179">
        <v>0</v>
      </c>
      <c r="R332" s="179">
        <f>Q332*H332</f>
        <v>0</v>
      </c>
      <c r="S332" s="179">
        <v>1.72E-2</v>
      </c>
      <c r="T332" s="180">
        <f>S332*H332</f>
        <v>0.25800000000000001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81" t="s">
        <v>160</v>
      </c>
      <c r="AT332" s="181" t="s">
        <v>122</v>
      </c>
      <c r="AU332" s="181" t="s">
        <v>83</v>
      </c>
      <c r="AY332" s="18" t="s">
        <v>119</v>
      </c>
      <c r="BE332" s="182">
        <f>IF(N332="základní",J332,0)</f>
        <v>0</v>
      </c>
      <c r="BF332" s="182">
        <f>IF(N332="snížená",J332,0)</f>
        <v>0</v>
      </c>
      <c r="BG332" s="182">
        <f>IF(N332="zákl. přenesená",J332,0)</f>
        <v>0</v>
      </c>
      <c r="BH332" s="182">
        <f>IF(N332="sníž. přenesená",J332,0)</f>
        <v>0</v>
      </c>
      <c r="BI332" s="182">
        <f>IF(N332="nulová",J332,0)</f>
        <v>0</v>
      </c>
      <c r="BJ332" s="18" t="s">
        <v>81</v>
      </c>
      <c r="BK332" s="182">
        <f>ROUND(I332*H332,2)</f>
        <v>0</v>
      </c>
      <c r="BL332" s="18" t="s">
        <v>160</v>
      </c>
      <c r="BM332" s="181" t="s">
        <v>663</v>
      </c>
    </row>
    <row r="333" spans="1:65" s="13" customFormat="1">
      <c r="B333" s="183"/>
      <c r="C333" s="184"/>
      <c r="D333" s="185" t="s">
        <v>132</v>
      </c>
      <c r="E333" s="193" t="s">
        <v>19</v>
      </c>
      <c r="F333" s="186" t="s">
        <v>541</v>
      </c>
      <c r="G333" s="184"/>
      <c r="H333" s="187">
        <v>15</v>
      </c>
      <c r="I333" s="184"/>
      <c r="J333" s="184"/>
      <c r="K333" s="184"/>
      <c r="L333" s="188"/>
      <c r="M333" s="189"/>
      <c r="N333" s="190"/>
      <c r="O333" s="190"/>
      <c r="P333" s="190"/>
      <c r="Q333" s="190"/>
      <c r="R333" s="190"/>
      <c r="S333" s="190"/>
      <c r="T333" s="191"/>
      <c r="AT333" s="192" t="s">
        <v>132</v>
      </c>
      <c r="AU333" s="192" t="s">
        <v>83</v>
      </c>
      <c r="AV333" s="13" t="s">
        <v>83</v>
      </c>
      <c r="AW333" s="13" t="s">
        <v>35</v>
      </c>
      <c r="AX333" s="13" t="s">
        <v>81</v>
      </c>
      <c r="AY333" s="192" t="s">
        <v>119</v>
      </c>
    </row>
    <row r="334" spans="1:65" s="2" customFormat="1" ht="16.5" customHeight="1">
      <c r="A334" s="33"/>
      <c r="B334" s="34"/>
      <c r="C334" s="171" t="s">
        <v>486</v>
      </c>
      <c r="D334" s="171" t="s">
        <v>122</v>
      </c>
      <c r="E334" s="172" t="s">
        <v>425</v>
      </c>
      <c r="F334" s="173" t="s">
        <v>426</v>
      </c>
      <c r="G334" s="174" t="s">
        <v>410</v>
      </c>
      <c r="H334" s="175">
        <v>23</v>
      </c>
      <c r="I334" s="176"/>
      <c r="J334" s="176">
        <f>ROUND(I334*H334,2)</f>
        <v>0</v>
      </c>
      <c r="K334" s="173" t="s">
        <v>19</v>
      </c>
      <c r="L334" s="38"/>
      <c r="M334" s="177" t="s">
        <v>19</v>
      </c>
      <c r="N334" s="178" t="s">
        <v>44</v>
      </c>
      <c r="O334" s="179">
        <v>0.36199999999999999</v>
      </c>
      <c r="P334" s="179">
        <f>O334*H334</f>
        <v>8.3260000000000005</v>
      </c>
      <c r="Q334" s="179">
        <v>0</v>
      </c>
      <c r="R334" s="179">
        <f>Q334*H334</f>
        <v>0</v>
      </c>
      <c r="S334" s="179">
        <v>1.9460000000000002E-2</v>
      </c>
      <c r="T334" s="180">
        <f>S334*H334</f>
        <v>0.44758000000000003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81" t="s">
        <v>160</v>
      </c>
      <c r="AT334" s="181" t="s">
        <v>122</v>
      </c>
      <c r="AU334" s="181" t="s">
        <v>83</v>
      </c>
      <c r="AY334" s="18" t="s">
        <v>119</v>
      </c>
      <c r="BE334" s="182">
        <f>IF(N334="základní",J334,0)</f>
        <v>0</v>
      </c>
      <c r="BF334" s="182">
        <f>IF(N334="snížená",J334,0)</f>
        <v>0</v>
      </c>
      <c r="BG334" s="182">
        <f>IF(N334="zákl. přenesená",J334,0)</f>
        <v>0</v>
      </c>
      <c r="BH334" s="182">
        <f>IF(N334="sníž. přenesená",J334,0)</f>
        <v>0</v>
      </c>
      <c r="BI334" s="182">
        <f>IF(N334="nulová",J334,0)</f>
        <v>0</v>
      </c>
      <c r="BJ334" s="18" t="s">
        <v>81</v>
      </c>
      <c r="BK334" s="182">
        <f>ROUND(I334*H334,2)</f>
        <v>0</v>
      </c>
      <c r="BL334" s="18" t="s">
        <v>160</v>
      </c>
      <c r="BM334" s="181" t="s">
        <v>664</v>
      </c>
    </row>
    <row r="335" spans="1:65" s="13" customFormat="1">
      <c r="B335" s="183"/>
      <c r="C335" s="184"/>
      <c r="D335" s="185" t="s">
        <v>132</v>
      </c>
      <c r="E335" s="193" t="s">
        <v>19</v>
      </c>
      <c r="F335" s="186" t="s">
        <v>665</v>
      </c>
      <c r="G335" s="184"/>
      <c r="H335" s="187">
        <v>23</v>
      </c>
      <c r="I335" s="184"/>
      <c r="J335" s="184"/>
      <c r="K335" s="184"/>
      <c r="L335" s="188"/>
      <c r="M335" s="189"/>
      <c r="N335" s="190"/>
      <c r="O335" s="190"/>
      <c r="P335" s="190"/>
      <c r="Q335" s="190"/>
      <c r="R335" s="190"/>
      <c r="S335" s="190"/>
      <c r="T335" s="191"/>
      <c r="AT335" s="192" t="s">
        <v>132</v>
      </c>
      <c r="AU335" s="192" t="s">
        <v>83</v>
      </c>
      <c r="AV335" s="13" t="s">
        <v>83</v>
      </c>
      <c r="AW335" s="13" t="s">
        <v>35</v>
      </c>
      <c r="AX335" s="13" t="s">
        <v>81</v>
      </c>
      <c r="AY335" s="192" t="s">
        <v>119</v>
      </c>
    </row>
    <row r="336" spans="1:65" s="2" customFormat="1" ht="16.5" customHeight="1">
      <c r="A336" s="33"/>
      <c r="B336" s="34"/>
      <c r="C336" s="171" t="s">
        <v>490</v>
      </c>
      <c r="D336" s="171" t="s">
        <v>122</v>
      </c>
      <c r="E336" s="172" t="s">
        <v>417</v>
      </c>
      <c r="F336" s="173" t="s">
        <v>418</v>
      </c>
      <c r="G336" s="174" t="s">
        <v>410</v>
      </c>
      <c r="H336" s="175">
        <v>19</v>
      </c>
      <c r="I336" s="176"/>
      <c r="J336" s="176">
        <f>ROUND(I336*H336,2)</f>
        <v>0</v>
      </c>
      <c r="K336" s="173" t="s">
        <v>19</v>
      </c>
      <c r="L336" s="38"/>
      <c r="M336" s="177" t="s">
        <v>19</v>
      </c>
      <c r="N336" s="178" t="s">
        <v>44</v>
      </c>
      <c r="O336" s="179">
        <v>0.54800000000000004</v>
      </c>
      <c r="P336" s="179">
        <f>O336*H336</f>
        <v>10.412000000000001</v>
      </c>
      <c r="Q336" s="179">
        <v>0</v>
      </c>
      <c r="R336" s="179">
        <f>Q336*H336</f>
        <v>0</v>
      </c>
      <c r="S336" s="179">
        <v>1.933E-2</v>
      </c>
      <c r="T336" s="180">
        <f>S336*H336</f>
        <v>0.36726999999999999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81" t="s">
        <v>160</v>
      </c>
      <c r="AT336" s="181" t="s">
        <v>122</v>
      </c>
      <c r="AU336" s="181" t="s">
        <v>83</v>
      </c>
      <c r="AY336" s="18" t="s">
        <v>119</v>
      </c>
      <c r="BE336" s="182">
        <f>IF(N336="základní",J336,0)</f>
        <v>0</v>
      </c>
      <c r="BF336" s="182">
        <f>IF(N336="snížená",J336,0)</f>
        <v>0</v>
      </c>
      <c r="BG336" s="182">
        <f>IF(N336="zákl. přenesená",J336,0)</f>
        <v>0</v>
      </c>
      <c r="BH336" s="182">
        <f>IF(N336="sníž. přenesená",J336,0)</f>
        <v>0</v>
      </c>
      <c r="BI336" s="182">
        <f>IF(N336="nulová",J336,0)</f>
        <v>0</v>
      </c>
      <c r="BJ336" s="18" t="s">
        <v>81</v>
      </c>
      <c r="BK336" s="182">
        <f>ROUND(I336*H336,2)</f>
        <v>0</v>
      </c>
      <c r="BL336" s="18" t="s">
        <v>160</v>
      </c>
      <c r="BM336" s="181" t="s">
        <v>666</v>
      </c>
    </row>
    <row r="337" spans="1:65" s="13" customFormat="1">
      <c r="B337" s="183"/>
      <c r="C337" s="184"/>
      <c r="D337" s="185" t="s">
        <v>132</v>
      </c>
      <c r="E337" s="193" t="s">
        <v>19</v>
      </c>
      <c r="F337" s="186" t="s">
        <v>667</v>
      </c>
      <c r="G337" s="184"/>
      <c r="H337" s="187">
        <v>19</v>
      </c>
      <c r="I337" s="184"/>
      <c r="J337" s="184"/>
      <c r="K337" s="184"/>
      <c r="L337" s="188"/>
      <c r="M337" s="189"/>
      <c r="N337" s="190"/>
      <c r="O337" s="190"/>
      <c r="P337" s="190"/>
      <c r="Q337" s="190"/>
      <c r="R337" s="190"/>
      <c r="S337" s="190"/>
      <c r="T337" s="191"/>
      <c r="AT337" s="192" t="s">
        <v>132</v>
      </c>
      <c r="AU337" s="192" t="s">
        <v>83</v>
      </c>
      <c r="AV337" s="13" t="s">
        <v>83</v>
      </c>
      <c r="AW337" s="13" t="s">
        <v>35</v>
      </c>
      <c r="AX337" s="13" t="s">
        <v>81</v>
      </c>
      <c r="AY337" s="192" t="s">
        <v>119</v>
      </c>
    </row>
    <row r="338" spans="1:65" s="2" customFormat="1" ht="16.5" customHeight="1">
      <c r="A338" s="33"/>
      <c r="B338" s="34"/>
      <c r="C338" s="171" t="s">
        <v>495</v>
      </c>
      <c r="D338" s="171" t="s">
        <v>122</v>
      </c>
      <c r="E338" s="172" t="s">
        <v>429</v>
      </c>
      <c r="F338" s="173" t="s">
        <v>430</v>
      </c>
      <c r="G338" s="174" t="s">
        <v>410</v>
      </c>
      <c r="H338" s="175">
        <v>23</v>
      </c>
      <c r="I338" s="176"/>
      <c r="J338" s="176">
        <f>ROUND(I338*H338,2)</f>
        <v>0</v>
      </c>
      <c r="K338" s="173" t="s">
        <v>19</v>
      </c>
      <c r="L338" s="38"/>
      <c r="M338" s="177" t="s">
        <v>19</v>
      </c>
      <c r="N338" s="178" t="s">
        <v>44</v>
      </c>
      <c r="O338" s="179">
        <v>0.222</v>
      </c>
      <c r="P338" s="179">
        <f>O338*H338</f>
        <v>5.1059999999999999</v>
      </c>
      <c r="Q338" s="179">
        <v>0</v>
      </c>
      <c r="R338" s="179">
        <f>Q338*H338</f>
        <v>0</v>
      </c>
      <c r="S338" s="179">
        <v>8.5999999999999998E-4</v>
      </c>
      <c r="T338" s="180">
        <f>S338*H338</f>
        <v>1.9779999999999999E-2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81" t="s">
        <v>160</v>
      </c>
      <c r="AT338" s="181" t="s">
        <v>122</v>
      </c>
      <c r="AU338" s="181" t="s">
        <v>83</v>
      </c>
      <c r="AY338" s="18" t="s">
        <v>119</v>
      </c>
      <c r="BE338" s="182">
        <f>IF(N338="základní",J338,0)</f>
        <v>0</v>
      </c>
      <c r="BF338" s="182">
        <f>IF(N338="snížená",J338,0)</f>
        <v>0</v>
      </c>
      <c r="BG338" s="182">
        <f>IF(N338="zákl. přenesená",J338,0)</f>
        <v>0</v>
      </c>
      <c r="BH338" s="182">
        <f>IF(N338="sníž. přenesená",J338,0)</f>
        <v>0</v>
      </c>
      <c r="BI338" s="182">
        <f>IF(N338="nulová",J338,0)</f>
        <v>0</v>
      </c>
      <c r="BJ338" s="18" t="s">
        <v>81</v>
      </c>
      <c r="BK338" s="182">
        <f>ROUND(I338*H338,2)</f>
        <v>0</v>
      </c>
      <c r="BL338" s="18" t="s">
        <v>160</v>
      </c>
      <c r="BM338" s="181" t="s">
        <v>668</v>
      </c>
    </row>
    <row r="339" spans="1:65" s="13" customFormat="1">
      <c r="B339" s="183"/>
      <c r="C339" s="184"/>
      <c r="D339" s="185" t="s">
        <v>132</v>
      </c>
      <c r="E339" s="193" t="s">
        <v>19</v>
      </c>
      <c r="F339" s="186" t="s">
        <v>665</v>
      </c>
      <c r="G339" s="184"/>
      <c r="H339" s="187">
        <v>23</v>
      </c>
      <c r="I339" s="184"/>
      <c r="J339" s="184"/>
      <c r="K339" s="184"/>
      <c r="L339" s="188"/>
      <c r="M339" s="189"/>
      <c r="N339" s="190"/>
      <c r="O339" s="190"/>
      <c r="P339" s="190"/>
      <c r="Q339" s="190"/>
      <c r="R339" s="190"/>
      <c r="S339" s="190"/>
      <c r="T339" s="191"/>
      <c r="AT339" s="192" t="s">
        <v>132</v>
      </c>
      <c r="AU339" s="192" t="s">
        <v>83</v>
      </c>
      <c r="AV339" s="13" t="s">
        <v>83</v>
      </c>
      <c r="AW339" s="13" t="s">
        <v>35</v>
      </c>
      <c r="AX339" s="13" t="s">
        <v>81</v>
      </c>
      <c r="AY339" s="192" t="s">
        <v>119</v>
      </c>
    </row>
    <row r="340" spans="1:65" s="2" customFormat="1" ht="16.5" customHeight="1">
      <c r="A340" s="33"/>
      <c r="B340" s="34"/>
      <c r="C340" s="171" t="s">
        <v>502</v>
      </c>
      <c r="D340" s="171" t="s">
        <v>122</v>
      </c>
      <c r="E340" s="172" t="s">
        <v>669</v>
      </c>
      <c r="F340" s="173" t="s">
        <v>670</v>
      </c>
      <c r="G340" s="174" t="s">
        <v>410</v>
      </c>
      <c r="H340" s="175">
        <v>3</v>
      </c>
      <c r="I340" s="176"/>
      <c r="J340" s="176">
        <f>ROUND(I340*H340,2)</f>
        <v>0</v>
      </c>
      <c r="K340" s="173" t="s">
        <v>19</v>
      </c>
      <c r="L340" s="38"/>
      <c r="M340" s="177" t="s">
        <v>19</v>
      </c>
      <c r="N340" s="178" t="s">
        <v>44</v>
      </c>
      <c r="O340" s="179">
        <v>0.56899999999999995</v>
      </c>
      <c r="P340" s="179">
        <f>O340*H340</f>
        <v>1.7069999999999999</v>
      </c>
      <c r="Q340" s="179">
        <v>0</v>
      </c>
      <c r="R340" s="179">
        <f>Q340*H340</f>
        <v>0</v>
      </c>
      <c r="S340" s="179">
        <v>1.7600000000000001E-2</v>
      </c>
      <c r="T340" s="180">
        <f>S340*H340</f>
        <v>5.28E-2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81" t="s">
        <v>160</v>
      </c>
      <c r="AT340" s="181" t="s">
        <v>122</v>
      </c>
      <c r="AU340" s="181" t="s">
        <v>83</v>
      </c>
      <c r="AY340" s="18" t="s">
        <v>119</v>
      </c>
      <c r="BE340" s="182">
        <f>IF(N340="základní",J340,0)</f>
        <v>0</v>
      </c>
      <c r="BF340" s="182">
        <f>IF(N340="snížená",J340,0)</f>
        <v>0</v>
      </c>
      <c r="BG340" s="182">
        <f>IF(N340="zákl. přenesená",J340,0)</f>
        <v>0</v>
      </c>
      <c r="BH340" s="182">
        <f>IF(N340="sníž. přenesená",J340,0)</f>
        <v>0</v>
      </c>
      <c r="BI340" s="182">
        <f>IF(N340="nulová",J340,0)</f>
        <v>0</v>
      </c>
      <c r="BJ340" s="18" t="s">
        <v>81</v>
      </c>
      <c r="BK340" s="182">
        <f>ROUND(I340*H340,2)</f>
        <v>0</v>
      </c>
      <c r="BL340" s="18" t="s">
        <v>160</v>
      </c>
      <c r="BM340" s="181" t="s">
        <v>671</v>
      </c>
    </row>
    <row r="341" spans="1:65" s="2" customFormat="1" ht="16.5" customHeight="1">
      <c r="A341" s="33"/>
      <c r="B341" s="34"/>
      <c r="C341" s="171" t="s">
        <v>506</v>
      </c>
      <c r="D341" s="171" t="s">
        <v>122</v>
      </c>
      <c r="E341" s="172" t="s">
        <v>491</v>
      </c>
      <c r="F341" s="173" t="s">
        <v>492</v>
      </c>
      <c r="G341" s="174" t="s">
        <v>261</v>
      </c>
      <c r="H341" s="175">
        <v>2</v>
      </c>
      <c r="I341" s="176"/>
      <c r="J341" s="176">
        <f>ROUND(I341*H341,2)</f>
        <v>0</v>
      </c>
      <c r="K341" s="173" t="s">
        <v>19</v>
      </c>
      <c r="L341" s="38"/>
      <c r="M341" s="177" t="s">
        <v>19</v>
      </c>
      <c r="N341" s="178" t="s">
        <v>44</v>
      </c>
      <c r="O341" s="179">
        <v>2.1000000000000001E-2</v>
      </c>
      <c r="P341" s="179">
        <f>O341*H341</f>
        <v>4.2000000000000003E-2</v>
      </c>
      <c r="Q341" s="179">
        <v>9.0000000000000006E-5</v>
      </c>
      <c r="R341" s="179">
        <f>Q341*H341</f>
        <v>1.8000000000000001E-4</v>
      </c>
      <c r="S341" s="179">
        <v>0</v>
      </c>
      <c r="T341" s="180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81" t="s">
        <v>160</v>
      </c>
      <c r="AT341" s="181" t="s">
        <v>122</v>
      </c>
      <c r="AU341" s="181" t="s">
        <v>83</v>
      </c>
      <c r="AY341" s="18" t="s">
        <v>119</v>
      </c>
      <c r="BE341" s="182">
        <f>IF(N341="základní",J341,0)</f>
        <v>0</v>
      </c>
      <c r="BF341" s="182">
        <f>IF(N341="snížená",J341,0)</f>
        <v>0</v>
      </c>
      <c r="BG341" s="182">
        <f>IF(N341="zákl. přenesená",J341,0)</f>
        <v>0</v>
      </c>
      <c r="BH341" s="182">
        <f>IF(N341="sníž. přenesená",J341,0)</f>
        <v>0</v>
      </c>
      <c r="BI341" s="182">
        <f>IF(N341="nulová",J341,0)</f>
        <v>0</v>
      </c>
      <c r="BJ341" s="18" t="s">
        <v>81</v>
      </c>
      <c r="BK341" s="182">
        <f>ROUND(I341*H341,2)</f>
        <v>0</v>
      </c>
      <c r="BL341" s="18" t="s">
        <v>160</v>
      </c>
      <c r="BM341" s="181" t="s">
        <v>672</v>
      </c>
    </row>
    <row r="342" spans="1:65" s="14" customFormat="1">
      <c r="B342" s="194"/>
      <c r="C342" s="195"/>
      <c r="D342" s="185" t="s">
        <v>132</v>
      </c>
      <c r="E342" s="196" t="s">
        <v>19</v>
      </c>
      <c r="F342" s="197" t="s">
        <v>162</v>
      </c>
      <c r="G342" s="195"/>
      <c r="H342" s="196" t="s">
        <v>19</v>
      </c>
      <c r="I342" s="195"/>
      <c r="J342" s="195"/>
      <c r="K342" s="195"/>
      <c r="L342" s="198"/>
      <c r="M342" s="199"/>
      <c r="N342" s="200"/>
      <c r="O342" s="200"/>
      <c r="P342" s="200"/>
      <c r="Q342" s="200"/>
      <c r="R342" s="200"/>
      <c r="S342" s="200"/>
      <c r="T342" s="201"/>
      <c r="AT342" s="202" t="s">
        <v>132</v>
      </c>
      <c r="AU342" s="202" t="s">
        <v>83</v>
      </c>
      <c r="AV342" s="14" t="s">
        <v>81</v>
      </c>
      <c r="AW342" s="14" t="s">
        <v>35</v>
      </c>
      <c r="AX342" s="14" t="s">
        <v>73</v>
      </c>
      <c r="AY342" s="202" t="s">
        <v>119</v>
      </c>
    </row>
    <row r="343" spans="1:65" s="13" customFormat="1">
      <c r="B343" s="183"/>
      <c r="C343" s="184"/>
      <c r="D343" s="185" t="s">
        <v>132</v>
      </c>
      <c r="E343" s="193" t="s">
        <v>19</v>
      </c>
      <c r="F343" s="186" t="s">
        <v>673</v>
      </c>
      <c r="G343" s="184"/>
      <c r="H343" s="187">
        <v>2</v>
      </c>
      <c r="I343" s="184"/>
      <c r="J343" s="184"/>
      <c r="K343" s="184"/>
      <c r="L343" s="188"/>
      <c r="M343" s="189"/>
      <c r="N343" s="190"/>
      <c r="O343" s="190"/>
      <c r="P343" s="190"/>
      <c r="Q343" s="190"/>
      <c r="R343" s="190"/>
      <c r="S343" s="190"/>
      <c r="T343" s="191"/>
      <c r="AT343" s="192" t="s">
        <v>132</v>
      </c>
      <c r="AU343" s="192" t="s">
        <v>83</v>
      </c>
      <c r="AV343" s="13" t="s">
        <v>83</v>
      </c>
      <c r="AW343" s="13" t="s">
        <v>35</v>
      </c>
      <c r="AX343" s="13" t="s">
        <v>73</v>
      </c>
      <c r="AY343" s="192" t="s">
        <v>119</v>
      </c>
    </row>
    <row r="344" spans="1:65" s="15" customFormat="1">
      <c r="B344" s="203"/>
      <c r="C344" s="204"/>
      <c r="D344" s="185" t="s">
        <v>132</v>
      </c>
      <c r="E344" s="205" t="s">
        <v>19</v>
      </c>
      <c r="F344" s="206" t="s">
        <v>166</v>
      </c>
      <c r="G344" s="204"/>
      <c r="H344" s="207">
        <v>2</v>
      </c>
      <c r="I344" s="204"/>
      <c r="J344" s="204"/>
      <c r="K344" s="204"/>
      <c r="L344" s="208"/>
      <c r="M344" s="209"/>
      <c r="N344" s="210"/>
      <c r="O344" s="210"/>
      <c r="P344" s="210"/>
      <c r="Q344" s="210"/>
      <c r="R344" s="210"/>
      <c r="S344" s="210"/>
      <c r="T344" s="211"/>
      <c r="AT344" s="212" t="s">
        <v>132</v>
      </c>
      <c r="AU344" s="212" t="s">
        <v>83</v>
      </c>
      <c r="AV344" s="15" t="s">
        <v>127</v>
      </c>
      <c r="AW344" s="15" t="s">
        <v>35</v>
      </c>
      <c r="AX344" s="15" t="s">
        <v>81</v>
      </c>
      <c r="AY344" s="212" t="s">
        <v>119</v>
      </c>
    </row>
    <row r="345" spans="1:65" s="2" customFormat="1" ht="16.5" customHeight="1">
      <c r="A345" s="33"/>
      <c r="B345" s="34"/>
      <c r="C345" s="171" t="s">
        <v>512</v>
      </c>
      <c r="D345" s="171" t="s">
        <v>122</v>
      </c>
      <c r="E345" s="172" t="s">
        <v>496</v>
      </c>
      <c r="F345" s="173" t="s">
        <v>497</v>
      </c>
      <c r="G345" s="174" t="s">
        <v>261</v>
      </c>
      <c r="H345" s="175">
        <v>16</v>
      </c>
      <c r="I345" s="176"/>
      <c r="J345" s="176">
        <f>ROUND(I345*H345,2)</f>
        <v>0</v>
      </c>
      <c r="K345" s="173" t="s">
        <v>19</v>
      </c>
      <c r="L345" s="38"/>
      <c r="M345" s="177" t="s">
        <v>19</v>
      </c>
      <c r="N345" s="178" t="s">
        <v>44</v>
      </c>
      <c r="O345" s="179">
        <v>2.1000000000000001E-2</v>
      </c>
      <c r="P345" s="179">
        <f>O345*H345</f>
        <v>0.33600000000000002</v>
      </c>
      <c r="Q345" s="179">
        <v>1.06E-3</v>
      </c>
      <c r="R345" s="179">
        <f>Q345*H345</f>
        <v>1.6959999999999999E-2</v>
      </c>
      <c r="S345" s="179">
        <v>0</v>
      </c>
      <c r="T345" s="180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81" t="s">
        <v>160</v>
      </c>
      <c r="AT345" s="181" t="s">
        <v>122</v>
      </c>
      <c r="AU345" s="181" t="s">
        <v>83</v>
      </c>
      <c r="AY345" s="18" t="s">
        <v>119</v>
      </c>
      <c r="BE345" s="182">
        <f>IF(N345="základní",J345,0)</f>
        <v>0</v>
      </c>
      <c r="BF345" s="182">
        <f>IF(N345="snížená",J345,0)</f>
        <v>0</v>
      </c>
      <c r="BG345" s="182">
        <f>IF(N345="zákl. přenesená",J345,0)</f>
        <v>0</v>
      </c>
      <c r="BH345" s="182">
        <f>IF(N345="sníž. přenesená",J345,0)</f>
        <v>0</v>
      </c>
      <c r="BI345" s="182">
        <f>IF(N345="nulová",J345,0)</f>
        <v>0</v>
      </c>
      <c r="BJ345" s="18" t="s">
        <v>81</v>
      </c>
      <c r="BK345" s="182">
        <f>ROUND(I345*H345,2)</f>
        <v>0</v>
      </c>
      <c r="BL345" s="18" t="s">
        <v>160</v>
      </c>
      <c r="BM345" s="181" t="s">
        <v>674</v>
      </c>
    </row>
    <row r="346" spans="1:65" s="14" customFormat="1">
      <c r="B346" s="194"/>
      <c r="C346" s="195"/>
      <c r="D346" s="185" t="s">
        <v>132</v>
      </c>
      <c r="E346" s="196" t="s">
        <v>19</v>
      </c>
      <c r="F346" s="197" t="s">
        <v>499</v>
      </c>
      <c r="G346" s="195"/>
      <c r="H346" s="196" t="s">
        <v>19</v>
      </c>
      <c r="I346" s="195"/>
      <c r="J346" s="195"/>
      <c r="K346" s="195"/>
      <c r="L346" s="198"/>
      <c r="M346" s="199"/>
      <c r="N346" s="200"/>
      <c r="O346" s="200"/>
      <c r="P346" s="200"/>
      <c r="Q346" s="200"/>
      <c r="R346" s="200"/>
      <c r="S346" s="200"/>
      <c r="T346" s="201"/>
      <c r="AT346" s="202" t="s">
        <v>132</v>
      </c>
      <c r="AU346" s="202" t="s">
        <v>83</v>
      </c>
      <c r="AV346" s="14" t="s">
        <v>81</v>
      </c>
      <c r="AW346" s="14" t="s">
        <v>35</v>
      </c>
      <c r="AX346" s="14" t="s">
        <v>73</v>
      </c>
      <c r="AY346" s="202" t="s">
        <v>119</v>
      </c>
    </row>
    <row r="347" spans="1:65" s="13" customFormat="1">
      <c r="B347" s="183"/>
      <c r="C347" s="184"/>
      <c r="D347" s="185" t="s">
        <v>132</v>
      </c>
      <c r="E347" s="193" t="s">
        <v>19</v>
      </c>
      <c r="F347" s="186" t="s">
        <v>675</v>
      </c>
      <c r="G347" s="184"/>
      <c r="H347" s="187">
        <v>6</v>
      </c>
      <c r="I347" s="184"/>
      <c r="J347" s="184"/>
      <c r="K347" s="184"/>
      <c r="L347" s="188"/>
      <c r="M347" s="189"/>
      <c r="N347" s="190"/>
      <c r="O347" s="190"/>
      <c r="P347" s="190"/>
      <c r="Q347" s="190"/>
      <c r="R347" s="190"/>
      <c r="S347" s="190"/>
      <c r="T347" s="191"/>
      <c r="AT347" s="192" t="s">
        <v>132</v>
      </c>
      <c r="AU347" s="192" t="s">
        <v>83</v>
      </c>
      <c r="AV347" s="13" t="s">
        <v>83</v>
      </c>
      <c r="AW347" s="13" t="s">
        <v>35</v>
      </c>
      <c r="AX347" s="13" t="s">
        <v>73</v>
      </c>
      <c r="AY347" s="192" t="s">
        <v>119</v>
      </c>
    </row>
    <row r="348" spans="1:65" s="14" customFormat="1">
      <c r="B348" s="194"/>
      <c r="C348" s="195"/>
      <c r="D348" s="185" t="s">
        <v>132</v>
      </c>
      <c r="E348" s="196" t="s">
        <v>19</v>
      </c>
      <c r="F348" s="197" t="s">
        <v>162</v>
      </c>
      <c r="G348" s="195"/>
      <c r="H348" s="196" t="s">
        <v>19</v>
      </c>
      <c r="I348" s="195"/>
      <c r="J348" s="195"/>
      <c r="K348" s="195"/>
      <c r="L348" s="198"/>
      <c r="M348" s="199"/>
      <c r="N348" s="200"/>
      <c r="O348" s="200"/>
      <c r="P348" s="200"/>
      <c r="Q348" s="200"/>
      <c r="R348" s="200"/>
      <c r="S348" s="200"/>
      <c r="T348" s="201"/>
      <c r="AT348" s="202" t="s">
        <v>132</v>
      </c>
      <c r="AU348" s="202" t="s">
        <v>83</v>
      </c>
      <c r="AV348" s="14" t="s">
        <v>81</v>
      </c>
      <c r="AW348" s="14" t="s">
        <v>35</v>
      </c>
      <c r="AX348" s="14" t="s">
        <v>73</v>
      </c>
      <c r="AY348" s="202" t="s">
        <v>119</v>
      </c>
    </row>
    <row r="349" spans="1:65" s="13" customFormat="1">
      <c r="B349" s="183"/>
      <c r="C349" s="184"/>
      <c r="D349" s="185" t="s">
        <v>132</v>
      </c>
      <c r="E349" s="193" t="s">
        <v>19</v>
      </c>
      <c r="F349" s="186" t="s">
        <v>676</v>
      </c>
      <c r="G349" s="184"/>
      <c r="H349" s="187">
        <v>10</v>
      </c>
      <c r="I349" s="184"/>
      <c r="J349" s="184"/>
      <c r="K349" s="184"/>
      <c r="L349" s="188"/>
      <c r="M349" s="189"/>
      <c r="N349" s="190"/>
      <c r="O349" s="190"/>
      <c r="P349" s="190"/>
      <c r="Q349" s="190"/>
      <c r="R349" s="190"/>
      <c r="S349" s="190"/>
      <c r="T349" s="191"/>
      <c r="AT349" s="192" t="s">
        <v>132</v>
      </c>
      <c r="AU349" s="192" t="s">
        <v>83</v>
      </c>
      <c r="AV349" s="13" t="s">
        <v>83</v>
      </c>
      <c r="AW349" s="13" t="s">
        <v>35</v>
      </c>
      <c r="AX349" s="13" t="s">
        <v>73</v>
      </c>
      <c r="AY349" s="192" t="s">
        <v>119</v>
      </c>
    </row>
    <row r="350" spans="1:65" s="15" customFormat="1">
      <c r="B350" s="203"/>
      <c r="C350" s="204"/>
      <c r="D350" s="185" t="s">
        <v>132</v>
      </c>
      <c r="E350" s="205" t="s">
        <v>19</v>
      </c>
      <c r="F350" s="206" t="s">
        <v>166</v>
      </c>
      <c r="G350" s="204"/>
      <c r="H350" s="207">
        <v>16</v>
      </c>
      <c r="I350" s="204"/>
      <c r="J350" s="204"/>
      <c r="K350" s="204"/>
      <c r="L350" s="208"/>
      <c r="M350" s="209"/>
      <c r="N350" s="210"/>
      <c r="O350" s="210"/>
      <c r="P350" s="210"/>
      <c r="Q350" s="210"/>
      <c r="R350" s="210"/>
      <c r="S350" s="210"/>
      <c r="T350" s="211"/>
      <c r="AT350" s="212" t="s">
        <v>132</v>
      </c>
      <c r="AU350" s="212" t="s">
        <v>83</v>
      </c>
      <c r="AV350" s="15" t="s">
        <v>127</v>
      </c>
      <c r="AW350" s="15" t="s">
        <v>35</v>
      </c>
      <c r="AX350" s="15" t="s">
        <v>81</v>
      </c>
      <c r="AY350" s="212" t="s">
        <v>119</v>
      </c>
    </row>
    <row r="351" spans="1:65" s="2" customFormat="1" ht="24" customHeight="1">
      <c r="A351" s="33"/>
      <c r="B351" s="34"/>
      <c r="C351" s="171" t="s">
        <v>517</v>
      </c>
      <c r="D351" s="171" t="s">
        <v>122</v>
      </c>
      <c r="E351" s="172" t="s">
        <v>503</v>
      </c>
      <c r="F351" s="173" t="s">
        <v>504</v>
      </c>
      <c r="G351" s="174" t="s">
        <v>125</v>
      </c>
      <c r="H351" s="175">
        <v>0.80400000000000005</v>
      </c>
      <c r="I351" s="176"/>
      <c r="J351" s="176">
        <f>ROUND(I351*H351,2)</f>
        <v>0</v>
      </c>
      <c r="K351" s="173" t="s">
        <v>126</v>
      </c>
      <c r="L351" s="38"/>
      <c r="M351" s="177" t="s">
        <v>19</v>
      </c>
      <c r="N351" s="178" t="s">
        <v>44</v>
      </c>
      <c r="O351" s="179">
        <v>1.629</v>
      </c>
      <c r="P351" s="179">
        <f>O351*H351</f>
        <v>1.3097160000000001</v>
      </c>
      <c r="Q351" s="179">
        <v>0</v>
      </c>
      <c r="R351" s="179">
        <f>Q351*H351</f>
        <v>0</v>
      </c>
      <c r="S351" s="179">
        <v>0</v>
      </c>
      <c r="T351" s="180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81" t="s">
        <v>160</v>
      </c>
      <c r="AT351" s="181" t="s">
        <v>122</v>
      </c>
      <c r="AU351" s="181" t="s">
        <v>83</v>
      </c>
      <c r="AY351" s="18" t="s">
        <v>119</v>
      </c>
      <c r="BE351" s="182">
        <f>IF(N351="základní",J351,0)</f>
        <v>0</v>
      </c>
      <c r="BF351" s="182">
        <f>IF(N351="snížená",J351,0)</f>
        <v>0</v>
      </c>
      <c r="BG351" s="182">
        <f>IF(N351="zákl. přenesená",J351,0)</f>
        <v>0</v>
      </c>
      <c r="BH351" s="182">
        <f>IF(N351="sníž. přenesená",J351,0)</f>
        <v>0</v>
      </c>
      <c r="BI351" s="182">
        <f>IF(N351="nulová",J351,0)</f>
        <v>0</v>
      </c>
      <c r="BJ351" s="18" t="s">
        <v>81</v>
      </c>
      <c r="BK351" s="182">
        <f>ROUND(I351*H351,2)</f>
        <v>0</v>
      </c>
      <c r="BL351" s="18" t="s">
        <v>160</v>
      </c>
      <c r="BM351" s="181" t="s">
        <v>677</v>
      </c>
    </row>
    <row r="352" spans="1:65" s="2" customFormat="1" ht="24" customHeight="1">
      <c r="A352" s="33"/>
      <c r="B352" s="34"/>
      <c r="C352" s="171" t="s">
        <v>678</v>
      </c>
      <c r="D352" s="171" t="s">
        <v>122</v>
      </c>
      <c r="E352" s="172" t="s">
        <v>507</v>
      </c>
      <c r="F352" s="173" t="s">
        <v>508</v>
      </c>
      <c r="G352" s="174" t="s">
        <v>125</v>
      </c>
      <c r="H352" s="175">
        <v>0.80400000000000005</v>
      </c>
      <c r="I352" s="176"/>
      <c r="J352" s="176">
        <f>ROUND(I352*H352,2)</f>
        <v>0</v>
      </c>
      <c r="K352" s="173" t="s">
        <v>126</v>
      </c>
      <c r="L352" s="38"/>
      <c r="M352" s="177" t="s">
        <v>19</v>
      </c>
      <c r="N352" s="178" t="s">
        <v>44</v>
      </c>
      <c r="O352" s="179">
        <v>1.25</v>
      </c>
      <c r="P352" s="179">
        <f>O352*H352</f>
        <v>1.0050000000000001</v>
      </c>
      <c r="Q352" s="179">
        <v>0</v>
      </c>
      <c r="R352" s="179">
        <f>Q352*H352</f>
        <v>0</v>
      </c>
      <c r="S352" s="179">
        <v>0</v>
      </c>
      <c r="T352" s="180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81" t="s">
        <v>160</v>
      </c>
      <c r="AT352" s="181" t="s">
        <v>122</v>
      </c>
      <c r="AU352" s="181" t="s">
        <v>83</v>
      </c>
      <c r="AY352" s="18" t="s">
        <v>119</v>
      </c>
      <c r="BE352" s="182">
        <f>IF(N352="základní",J352,0)</f>
        <v>0</v>
      </c>
      <c r="BF352" s="182">
        <f>IF(N352="snížená",J352,0)</f>
        <v>0</v>
      </c>
      <c r="BG352" s="182">
        <f>IF(N352="zákl. přenesená",J352,0)</f>
        <v>0</v>
      </c>
      <c r="BH352" s="182">
        <f>IF(N352="sníž. přenesená",J352,0)</f>
        <v>0</v>
      </c>
      <c r="BI352" s="182">
        <f>IF(N352="nulová",J352,0)</f>
        <v>0</v>
      </c>
      <c r="BJ352" s="18" t="s">
        <v>81</v>
      </c>
      <c r="BK352" s="182">
        <f>ROUND(I352*H352,2)</f>
        <v>0</v>
      </c>
      <c r="BL352" s="18" t="s">
        <v>160</v>
      </c>
      <c r="BM352" s="181" t="s">
        <v>679</v>
      </c>
    </row>
    <row r="353" spans="1:65" s="12" customFormat="1" ht="22.95" customHeight="1">
      <c r="B353" s="156"/>
      <c r="C353" s="157"/>
      <c r="D353" s="158" t="s">
        <v>72</v>
      </c>
      <c r="E353" s="169" t="s">
        <v>510</v>
      </c>
      <c r="F353" s="169" t="s">
        <v>511</v>
      </c>
      <c r="G353" s="157"/>
      <c r="H353" s="157"/>
      <c r="I353" s="157"/>
      <c r="J353" s="170">
        <f>BK353</f>
        <v>0</v>
      </c>
      <c r="K353" s="157"/>
      <c r="L353" s="161"/>
      <c r="M353" s="162"/>
      <c r="N353" s="163"/>
      <c r="O353" s="163"/>
      <c r="P353" s="164">
        <f>SUM(P354:P357)</f>
        <v>0.31</v>
      </c>
      <c r="Q353" s="163"/>
      <c r="R353" s="164">
        <f>SUM(R354:R357)</f>
        <v>2.0000000000000001E-4</v>
      </c>
      <c r="S353" s="163"/>
      <c r="T353" s="165">
        <f>SUM(T354:T357)</f>
        <v>0</v>
      </c>
      <c r="AR353" s="166" t="s">
        <v>83</v>
      </c>
      <c r="AT353" s="167" t="s">
        <v>72</v>
      </c>
      <c r="AU353" s="167" t="s">
        <v>81</v>
      </c>
      <c r="AY353" s="166" t="s">
        <v>119</v>
      </c>
      <c r="BK353" s="168">
        <f>SUM(BK354:BK357)</f>
        <v>0</v>
      </c>
    </row>
    <row r="354" spans="1:65" s="2" customFormat="1" ht="16.5" customHeight="1">
      <c r="A354" s="33"/>
      <c r="B354" s="34"/>
      <c r="C354" s="171" t="s">
        <v>680</v>
      </c>
      <c r="D354" s="171" t="s">
        <v>122</v>
      </c>
      <c r="E354" s="172" t="s">
        <v>513</v>
      </c>
      <c r="F354" s="173" t="s">
        <v>514</v>
      </c>
      <c r="G354" s="174" t="s">
        <v>261</v>
      </c>
      <c r="H354" s="175">
        <v>1</v>
      </c>
      <c r="I354" s="176"/>
      <c r="J354" s="176">
        <f>ROUND(I354*H354,2)</f>
        <v>0</v>
      </c>
      <c r="K354" s="173" t="s">
        <v>126</v>
      </c>
      <c r="L354" s="38"/>
      <c r="M354" s="177" t="s">
        <v>19</v>
      </c>
      <c r="N354" s="178" t="s">
        <v>44</v>
      </c>
      <c r="O354" s="179">
        <v>0.31</v>
      </c>
      <c r="P354" s="179">
        <f>O354*H354</f>
        <v>0.31</v>
      </c>
      <c r="Q354" s="179">
        <v>0</v>
      </c>
      <c r="R354" s="179">
        <f>Q354*H354</f>
        <v>0</v>
      </c>
      <c r="S354" s="179">
        <v>0</v>
      </c>
      <c r="T354" s="180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81" t="s">
        <v>160</v>
      </c>
      <c r="AT354" s="181" t="s">
        <v>122</v>
      </c>
      <c r="AU354" s="181" t="s">
        <v>83</v>
      </c>
      <c r="AY354" s="18" t="s">
        <v>119</v>
      </c>
      <c r="BE354" s="182">
        <f>IF(N354="základní",J354,0)</f>
        <v>0</v>
      </c>
      <c r="BF354" s="182">
        <f>IF(N354="snížená",J354,0)</f>
        <v>0</v>
      </c>
      <c r="BG354" s="182">
        <f>IF(N354="zákl. přenesená",J354,0)</f>
        <v>0</v>
      </c>
      <c r="BH354" s="182">
        <f>IF(N354="sníž. přenesená",J354,0)</f>
        <v>0</v>
      </c>
      <c r="BI354" s="182">
        <f>IF(N354="nulová",J354,0)</f>
        <v>0</v>
      </c>
      <c r="BJ354" s="18" t="s">
        <v>81</v>
      </c>
      <c r="BK354" s="182">
        <f>ROUND(I354*H354,2)</f>
        <v>0</v>
      </c>
      <c r="BL354" s="18" t="s">
        <v>160</v>
      </c>
      <c r="BM354" s="181" t="s">
        <v>681</v>
      </c>
    </row>
    <row r="355" spans="1:65" s="14" customFormat="1">
      <c r="B355" s="194"/>
      <c r="C355" s="195"/>
      <c r="D355" s="185" t="s">
        <v>132</v>
      </c>
      <c r="E355" s="196" t="s">
        <v>19</v>
      </c>
      <c r="F355" s="197" t="s">
        <v>162</v>
      </c>
      <c r="G355" s="195"/>
      <c r="H355" s="196" t="s">
        <v>19</v>
      </c>
      <c r="I355" s="195"/>
      <c r="J355" s="195"/>
      <c r="K355" s="195"/>
      <c r="L355" s="198"/>
      <c r="M355" s="199"/>
      <c r="N355" s="200"/>
      <c r="O355" s="200"/>
      <c r="P355" s="200"/>
      <c r="Q355" s="200"/>
      <c r="R355" s="200"/>
      <c r="S355" s="200"/>
      <c r="T355" s="201"/>
      <c r="AT355" s="202" t="s">
        <v>132</v>
      </c>
      <c r="AU355" s="202" t="s">
        <v>83</v>
      </c>
      <c r="AV355" s="14" t="s">
        <v>81</v>
      </c>
      <c r="AW355" s="14" t="s">
        <v>35</v>
      </c>
      <c r="AX355" s="14" t="s">
        <v>73</v>
      </c>
      <c r="AY355" s="202" t="s">
        <v>119</v>
      </c>
    </row>
    <row r="356" spans="1:65" s="13" customFormat="1">
      <c r="B356" s="183"/>
      <c r="C356" s="184"/>
      <c r="D356" s="185" t="s">
        <v>132</v>
      </c>
      <c r="E356" s="193" t="s">
        <v>19</v>
      </c>
      <c r="F356" s="186" t="s">
        <v>682</v>
      </c>
      <c r="G356" s="184"/>
      <c r="H356" s="187">
        <v>1</v>
      </c>
      <c r="I356" s="184"/>
      <c r="J356" s="184"/>
      <c r="K356" s="184"/>
      <c r="L356" s="188"/>
      <c r="M356" s="189"/>
      <c r="N356" s="190"/>
      <c r="O356" s="190"/>
      <c r="P356" s="190"/>
      <c r="Q356" s="190"/>
      <c r="R356" s="190"/>
      <c r="S356" s="190"/>
      <c r="T356" s="191"/>
      <c r="AT356" s="192" t="s">
        <v>132</v>
      </c>
      <c r="AU356" s="192" t="s">
        <v>83</v>
      </c>
      <c r="AV356" s="13" t="s">
        <v>83</v>
      </c>
      <c r="AW356" s="13" t="s">
        <v>35</v>
      </c>
      <c r="AX356" s="13" t="s">
        <v>81</v>
      </c>
      <c r="AY356" s="192" t="s">
        <v>119</v>
      </c>
    </row>
    <row r="357" spans="1:65" s="2" customFormat="1" ht="16.5" customHeight="1">
      <c r="A357" s="33"/>
      <c r="B357" s="34"/>
      <c r="C357" s="213" t="s">
        <v>683</v>
      </c>
      <c r="D357" s="213" t="s">
        <v>168</v>
      </c>
      <c r="E357" s="214" t="s">
        <v>518</v>
      </c>
      <c r="F357" s="215" t="s">
        <v>519</v>
      </c>
      <c r="G357" s="216" t="s">
        <v>261</v>
      </c>
      <c r="H357" s="217">
        <v>1</v>
      </c>
      <c r="I357" s="218"/>
      <c r="J357" s="218">
        <f>ROUND(I357*H357,2)</f>
        <v>0</v>
      </c>
      <c r="K357" s="215" t="s">
        <v>19</v>
      </c>
      <c r="L357" s="219"/>
      <c r="M357" s="225" t="s">
        <v>19</v>
      </c>
      <c r="N357" s="226" t="s">
        <v>44</v>
      </c>
      <c r="O357" s="227">
        <v>0</v>
      </c>
      <c r="P357" s="227">
        <f>O357*H357</f>
        <v>0</v>
      </c>
      <c r="Q357" s="227">
        <v>2.0000000000000001E-4</v>
      </c>
      <c r="R357" s="227">
        <f>Q357*H357</f>
        <v>2.0000000000000001E-4</v>
      </c>
      <c r="S357" s="227">
        <v>0</v>
      </c>
      <c r="T357" s="228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81" t="s">
        <v>171</v>
      </c>
      <c r="AT357" s="181" t="s">
        <v>168</v>
      </c>
      <c r="AU357" s="181" t="s">
        <v>83</v>
      </c>
      <c r="AY357" s="18" t="s">
        <v>119</v>
      </c>
      <c r="BE357" s="182">
        <f>IF(N357="základní",J357,0)</f>
        <v>0</v>
      </c>
      <c r="BF357" s="182">
        <f>IF(N357="snížená",J357,0)</f>
        <v>0</v>
      </c>
      <c r="BG357" s="182">
        <f>IF(N357="zákl. přenesená",J357,0)</f>
        <v>0</v>
      </c>
      <c r="BH357" s="182">
        <f>IF(N357="sníž. přenesená",J357,0)</f>
        <v>0</v>
      </c>
      <c r="BI357" s="182">
        <f>IF(N357="nulová",J357,0)</f>
        <v>0</v>
      </c>
      <c r="BJ357" s="18" t="s">
        <v>81</v>
      </c>
      <c r="BK357" s="182">
        <f>ROUND(I357*H357,2)</f>
        <v>0</v>
      </c>
      <c r="BL357" s="18" t="s">
        <v>160</v>
      </c>
      <c r="BM357" s="181" t="s">
        <v>684</v>
      </c>
    </row>
    <row r="358" spans="1:65" s="2" customFormat="1" ht="6.9" customHeight="1">
      <c r="A358" s="33"/>
      <c r="B358" s="46"/>
      <c r="C358" s="47"/>
      <c r="D358" s="47"/>
      <c r="E358" s="47"/>
      <c r="F358" s="47"/>
      <c r="G358" s="47"/>
      <c r="H358" s="47"/>
      <c r="I358" s="47"/>
      <c r="J358" s="47"/>
      <c r="K358" s="47"/>
      <c r="L358" s="38"/>
      <c r="M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</row>
  </sheetData>
  <autoFilter ref="C86:K357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97"/>
  <sheetViews>
    <sheetView showGridLines="0" topLeftCell="A89" workbookViewId="0"/>
  </sheetViews>
  <sheetFormatPr defaultRowHeight="10.199999999999999"/>
  <cols>
    <col min="1" max="1" width="8.28515625" style="1" customWidth="1" collapsed="1"/>
    <col min="2" max="2" width="1.7109375" style="1" customWidth="1" collapsed="1"/>
    <col min="3" max="3" width="4.140625" style="1" customWidth="1" collapsed="1"/>
    <col min="4" max="4" width="4.28515625" style="1" customWidth="1" collapsed="1"/>
    <col min="5" max="5" width="17.140625" style="1" customWidth="1" collapsed="1"/>
    <col min="6" max="6" width="100.85546875" style="1" customWidth="1" collapsed="1"/>
    <col min="7" max="7" width="7" style="1" customWidth="1" collapsed="1"/>
    <col min="8" max="8" width="11.42578125" style="1" customWidth="1" collapsed="1"/>
    <col min="9" max="11" width="20.140625" style="1" customWidth="1" collapsed="1"/>
    <col min="12" max="12" width="9.28515625" style="1" customWidth="1" collapsed="1"/>
    <col min="13" max="13" width="10.85546875" style="1" hidden="1" customWidth="1" collapsed="1"/>
    <col min="14" max="14" width="9.28515625" style="1" hidden="1" collapsed="1"/>
    <col min="15" max="20" width="14.140625" style="1" hidden="1" customWidth="1" collapsed="1"/>
    <col min="21" max="21" width="16.28515625" style="1" hidden="1" customWidth="1" collapsed="1"/>
    <col min="22" max="22" width="12.28515625" style="1" customWidth="1" collapsed="1"/>
    <col min="23" max="23" width="16.28515625" style="1" customWidth="1" collapsed="1"/>
    <col min="24" max="24" width="12.28515625" style="1" customWidth="1" collapsed="1"/>
    <col min="25" max="25" width="15" style="1" customWidth="1" collapsed="1"/>
    <col min="26" max="26" width="11" style="1" customWidth="1" collapsed="1"/>
    <col min="27" max="27" width="15" style="1" customWidth="1" collapsed="1"/>
    <col min="28" max="28" width="16.28515625" style="1" customWidth="1" collapsed="1"/>
    <col min="29" max="29" width="11" style="1" customWidth="1" collapsed="1"/>
    <col min="30" max="30" width="15" style="1" customWidth="1" collapsed="1"/>
    <col min="31" max="31" width="16.28515625" style="1" customWidth="1" collapsed="1"/>
    <col min="44" max="65" width="9.28515625" style="1" hidden="1" collapsed="1"/>
  </cols>
  <sheetData>
    <row r="1" spans="1:46">
      <c r="A1" s="23"/>
    </row>
    <row r="2" spans="1:46" s="1" customFormat="1" ht="36.9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88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21"/>
      <c r="AT3" s="18" t="s">
        <v>83</v>
      </c>
    </row>
    <row r="4" spans="1:46" s="1" customFormat="1" ht="24.9" customHeight="1">
      <c r="B4" s="21"/>
      <c r="D4" s="102" t="s">
        <v>89</v>
      </c>
      <c r="L4" s="21"/>
      <c r="M4" s="103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4" t="s">
        <v>14</v>
      </c>
      <c r="L6" s="21"/>
    </row>
    <row r="7" spans="1:46" s="1" customFormat="1" ht="16.5" customHeight="1">
      <c r="B7" s="21"/>
      <c r="E7" s="345" t="str">
        <f>'Rekapitulace stavby'!K6</f>
        <v>Kulturní dům - ZTI</v>
      </c>
      <c r="F7" s="346"/>
      <c r="G7" s="346"/>
      <c r="H7" s="346"/>
      <c r="L7" s="21"/>
    </row>
    <row r="8" spans="1:46" s="2" customFormat="1" ht="12" customHeight="1">
      <c r="A8" s="33"/>
      <c r="B8" s="38"/>
      <c r="C8" s="33"/>
      <c r="D8" s="104" t="s">
        <v>90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685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16</v>
      </c>
      <c r="E11" s="33"/>
      <c r="F11" s="106" t="s">
        <v>19</v>
      </c>
      <c r="G11" s="33"/>
      <c r="H11" s="33"/>
      <c r="I11" s="104" t="s">
        <v>18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20</v>
      </c>
      <c r="E12" s="33"/>
      <c r="F12" s="106" t="s">
        <v>21</v>
      </c>
      <c r="G12" s="33"/>
      <c r="H12" s="33"/>
      <c r="I12" s="104" t="s">
        <v>22</v>
      </c>
      <c r="J12" s="107" t="str">
        <f>'Rekapitulace stavby'!AN8</f>
        <v>4. 1. 2020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28</v>
      </c>
      <c r="E14" s="33"/>
      <c r="F14" s="33"/>
      <c r="G14" s="33"/>
      <c r="H14" s="33"/>
      <c r="I14" s="104" t="s">
        <v>29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30</v>
      </c>
      <c r="F15" s="33"/>
      <c r="G15" s="33"/>
      <c r="H15" s="33"/>
      <c r="I15" s="104" t="s">
        <v>31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32</v>
      </c>
      <c r="E17" s="33"/>
      <c r="F17" s="33"/>
      <c r="G17" s="33"/>
      <c r="H17" s="33"/>
      <c r="I17" s="104" t="s">
        <v>29</v>
      </c>
      <c r="J17" s="106" t="str">
        <f>'Rekapitulace stavby'!AN13</f>
        <v/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 xml:space="preserve"> </v>
      </c>
      <c r="F18" s="349"/>
      <c r="G18" s="349"/>
      <c r="H18" s="349"/>
      <c r="I18" s="104" t="s">
        <v>31</v>
      </c>
      <c r="J18" s="106" t="str">
        <f>'Rekapitulace stavby'!AN14</f>
        <v/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34</v>
      </c>
      <c r="E20" s="33"/>
      <c r="F20" s="33"/>
      <c r="G20" s="33"/>
      <c r="H20" s="33"/>
      <c r="I20" s="104" t="s">
        <v>29</v>
      </c>
      <c r="J20" s="106" t="str">
        <f>IF('Rekapitulace stavby'!AN16="","",'Rekapitulace stavby'!AN16)</f>
        <v/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tr">
        <f>IF('Rekapitulace stavby'!E17="","",'Rekapitulace stavby'!E17)</f>
        <v xml:space="preserve"> </v>
      </c>
      <c r="F21" s="33"/>
      <c r="G21" s="33"/>
      <c r="H21" s="33"/>
      <c r="I21" s="104" t="s">
        <v>31</v>
      </c>
      <c r="J21" s="106" t="str">
        <f>IF('Rekapitulace stavby'!AN17="","",'Rekapitulace stavby'!AN17)</f>
        <v/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36</v>
      </c>
      <c r="E23" s="33"/>
      <c r="F23" s="33"/>
      <c r="G23" s="33"/>
      <c r="H23" s="33"/>
      <c r="I23" s="104" t="s">
        <v>29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31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37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0" t="s">
        <v>19</v>
      </c>
      <c r="F27" s="350"/>
      <c r="G27" s="350"/>
      <c r="H27" s="350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39</v>
      </c>
      <c r="E30" s="33"/>
      <c r="F30" s="33"/>
      <c r="G30" s="33"/>
      <c r="H30" s="33"/>
      <c r="I30" s="33"/>
      <c r="J30" s="113">
        <f>ROUND(J84, 2)</f>
        <v>168000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41</v>
      </c>
      <c r="G32" s="33"/>
      <c r="H32" s="33"/>
      <c r="I32" s="114" t="s">
        <v>40</v>
      </c>
      <c r="J32" s="114" t="s">
        <v>42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43</v>
      </c>
      <c r="E33" s="104" t="s">
        <v>44</v>
      </c>
      <c r="F33" s="116">
        <f>ROUND((SUM(BE84:BE96)),  2)</f>
        <v>168000</v>
      </c>
      <c r="G33" s="33"/>
      <c r="H33" s="33"/>
      <c r="I33" s="117">
        <v>0.21</v>
      </c>
      <c r="J33" s="116">
        <f>ROUND(((SUM(BE84:BE96))*I33),  2)</f>
        <v>35280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45</v>
      </c>
      <c r="F34" s="116">
        <f>ROUND((SUM(BF84:BF96)),  2)</f>
        <v>0</v>
      </c>
      <c r="G34" s="33"/>
      <c r="H34" s="33"/>
      <c r="I34" s="117">
        <v>0.15</v>
      </c>
      <c r="J34" s="116">
        <f>ROUND(((SUM(BF84:BF96))*I34),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46</v>
      </c>
      <c r="F35" s="116">
        <f>ROUND((SUM(BG84:BG96)),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47</v>
      </c>
      <c r="F36" s="116">
        <f>ROUND((SUM(BH84:BH96)),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48</v>
      </c>
      <c r="F37" s="116">
        <f>ROUND((SUM(BI84:BI96)),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49</v>
      </c>
      <c r="E39" s="120"/>
      <c r="F39" s="120"/>
      <c r="G39" s="121" t="s">
        <v>50</v>
      </c>
      <c r="H39" s="122" t="s">
        <v>51</v>
      </c>
      <c r="I39" s="120"/>
      <c r="J39" s="123">
        <f>SUM(J30:J37)</f>
        <v>203280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4" t="s">
        <v>92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9" t="s">
        <v>14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3" t="str">
        <f>E7</f>
        <v>Kulturní dům - ZTI</v>
      </c>
      <c r="F48" s="344"/>
      <c r="G48" s="344"/>
      <c r="H48" s="344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9" t="s">
        <v>90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4" t="str">
        <f>E9</f>
        <v>V - VRN</v>
      </c>
      <c r="F50" s="342"/>
      <c r="G50" s="342"/>
      <c r="H50" s="34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9" t="s">
        <v>20</v>
      </c>
      <c r="D52" s="35"/>
      <c r="E52" s="35"/>
      <c r="F52" s="27" t="str">
        <f>F12</f>
        <v>Obránců Míru 368/1A</v>
      </c>
      <c r="G52" s="35"/>
      <c r="H52" s="35"/>
      <c r="I52" s="29" t="s">
        <v>22</v>
      </c>
      <c r="J52" s="58" t="str">
        <f>IF(J12="","",J12)</f>
        <v>4. 1. 2020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customHeight="1">
      <c r="A54" s="33"/>
      <c r="B54" s="34"/>
      <c r="C54" s="29" t="s">
        <v>28</v>
      </c>
      <c r="D54" s="35"/>
      <c r="E54" s="35"/>
      <c r="F54" s="27" t="str">
        <f>E15</f>
        <v>Město Kopřivnice - MÚ Kopřivnice, 742 21</v>
      </c>
      <c r="G54" s="35"/>
      <c r="H54" s="35"/>
      <c r="I54" s="29" t="s">
        <v>34</v>
      </c>
      <c r="J54" s="31" t="str">
        <f>E21</f>
        <v xml:space="preserve"> 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customHeight="1">
      <c r="A55" s="33"/>
      <c r="B55" s="34"/>
      <c r="C55" s="29" t="s">
        <v>32</v>
      </c>
      <c r="D55" s="35"/>
      <c r="E55" s="35"/>
      <c r="F55" s="27" t="str">
        <f>IF(E18="","",E18)</f>
        <v xml:space="preserve"> </v>
      </c>
      <c r="G55" s="35"/>
      <c r="H55" s="35"/>
      <c r="I55" s="29" t="s">
        <v>36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93</v>
      </c>
      <c r="D57" s="130"/>
      <c r="E57" s="130"/>
      <c r="F57" s="130"/>
      <c r="G57" s="130"/>
      <c r="H57" s="130"/>
      <c r="I57" s="130"/>
      <c r="J57" s="131" t="s">
        <v>94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5" customHeight="1">
      <c r="A59" s="33"/>
      <c r="B59" s="34"/>
      <c r="C59" s="132" t="s">
        <v>71</v>
      </c>
      <c r="D59" s="35"/>
      <c r="E59" s="35"/>
      <c r="F59" s="35"/>
      <c r="G59" s="35"/>
      <c r="H59" s="35"/>
      <c r="I59" s="35"/>
      <c r="J59" s="76">
        <f>J84</f>
        <v>168000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95</v>
      </c>
    </row>
    <row r="60" spans="1:47" s="9" customFormat="1" ht="24.9" customHeight="1">
      <c r="B60" s="133"/>
      <c r="C60" s="134"/>
      <c r="D60" s="135" t="s">
        <v>686</v>
      </c>
      <c r="E60" s="136"/>
      <c r="F60" s="136"/>
      <c r="G60" s="136"/>
      <c r="H60" s="136"/>
      <c r="I60" s="136"/>
      <c r="J60" s="137">
        <f>J85</f>
        <v>168000</v>
      </c>
      <c r="K60" s="134"/>
      <c r="L60" s="138"/>
    </row>
    <row r="61" spans="1:47" s="10" customFormat="1" ht="19.95" customHeight="1">
      <c r="B61" s="139"/>
      <c r="C61" s="140"/>
      <c r="D61" s="141" t="s">
        <v>687</v>
      </c>
      <c r="E61" s="142"/>
      <c r="F61" s="142"/>
      <c r="G61" s="142"/>
      <c r="H61" s="142"/>
      <c r="I61" s="142"/>
      <c r="J61" s="143">
        <f>J86</f>
        <v>55500</v>
      </c>
      <c r="K61" s="140"/>
      <c r="L61" s="144"/>
    </row>
    <row r="62" spans="1:47" s="10" customFormat="1" ht="19.95" customHeight="1">
      <c r="B62" s="139"/>
      <c r="C62" s="140"/>
      <c r="D62" s="141" t="s">
        <v>688</v>
      </c>
      <c r="E62" s="142"/>
      <c r="F62" s="142"/>
      <c r="G62" s="142"/>
      <c r="H62" s="142"/>
      <c r="I62" s="142"/>
      <c r="J62" s="143">
        <f>J88</f>
        <v>40000</v>
      </c>
      <c r="K62" s="140"/>
      <c r="L62" s="144"/>
    </row>
    <row r="63" spans="1:47" s="10" customFormat="1" ht="19.95" customHeight="1">
      <c r="B63" s="139"/>
      <c r="C63" s="140"/>
      <c r="D63" s="141" t="s">
        <v>689</v>
      </c>
      <c r="E63" s="142"/>
      <c r="F63" s="142"/>
      <c r="G63" s="142"/>
      <c r="H63" s="142"/>
      <c r="I63" s="142"/>
      <c r="J63" s="143">
        <f>J91</f>
        <v>32500</v>
      </c>
      <c r="K63" s="140"/>
      <c r="L63" s="144"/>
    </row>
    <row r="64" spans="1:47" s="10" customFormat="1" ht="19.95" customHeight="1">
      <c r="B64" s="139"/>
      <c r="C64" s="140"/>
      <c r="D64" s="141" t="s">
        <v>690</v>
      </c>
      <c r="E64" s="142"/>
      <c r="F64" s="142"/>
      <c r="G64" s="142"/>
      <c r="H64" s="142"/>
      <c r="I64" s="142"/>
      <c r="J64" s="143">
        <f>J94</f>
        <v>40000</v>
      </c>
      <c r="K64" s="140"/>
      <c r="L64" s="144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10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" customHeight="1">
      <c r="A66" s="33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" customHeight="1">
      <c r="A70" s="33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" customHeight="1">
      <c r="A71" s="33"/>
      <c r="B71" s="34"/>
      <c r="C71" s="24" t="s">
        <v>104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9" t="s">
        <v>14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43" t="str">
        <f>E7</f>
        <v>Kulturní dům - ZTI</v>
      </c>
      <c r="F74" s="344"/>
      <c r="G74" s="344"/>
      <c r="H74" s="344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9" t="s">
        <v>90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14" t="str">
        <f>E9</f>
        <v>V - VRN</v>
      </c>
      <c r="F76" s="342"/>
      <c r="G76" s="342"/>
      <c r="H76" s="342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9" t="s">
        <v>20</v>
      </c>
      <c r="D78" s="35"/>
      <c r="E78" s="35"/>
      <c r="F78" s="27" t="str">
        <f>F12</f>
        <v>Obránců Míru 368/1A</v>
      </c>
      <c r="G78" s="35"/>
      <c r="H78" s="35"/>
      <c r="I78" s="29" t="s">
        <v>22</v>
      </c>
      <c r="J78" s="58" t="str">
        <f>IF(J12="","",J12)</f>
        <v>4. 1. 2020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15" customHeight="1">
      <c r="A80" s="33"/>
      <c r="B80" s="34"/>
      <c r="C80" s="29" t="s">
        <v>28</v>
      </c>
      <c r="D80" s="35"/>
      <c r="E80" s="35"/>
      <c r="F80" s="27" t="str">
        <f>E15</f>
        <v>Město Kopřivnice - MÚ Kopřivnice, 742 21</v>
      </c>
      <c r="G80" s="35"/>
      <c r="H80" s="35"/>
      <c r="I80" s="29" t="s">
        <v>34</v>
      </c>
      <c r="J80" s="31" t="str">
        <f>E21</f>
        <v xml:space="preserve"> 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15" customHeight="1">
      <c r="A81" s="33"/>
      <c r="B81" s="34"/>
      <c r="C81" s="29" t="s">
        <v>32</v>
      </c>
      <c r="D81" s="35"/>
      <c r="E81" s="35"/>
      <c r="F81" s="27" t="str">
        <f>IF(E18="","",E18)</f>
        <v xml:space="preserve"> </v>
      </c>
      <c r="G81" s="35"/>
      <c r="H81" s="35"/>
      <c r="I81" s="29" t="s">
        <v>36</v>
      </c>
      <c r="J81" s="31" t="str">
        <f>E24</f>
        <v xml:space="preserve"> 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1" customFormat="1" ht="29.25" customHeight="1">
      <c r="A83" s="145"/>
      <c r="B83" s="146"/>
      <c r="C83" s="147" t="s">
        <v>105</v>
      </c>
      <c r="D83" s="148" t="s">
        <v>58</v>
      </c>
      <c r="E83" s="148" t="s">
        <v>54</v>
      </c>
      <c r="F83" s="148" t="s">
        <v>55</v>
      </c>
      <c r="G83" s="148" t="s">
        <v>106</v>
      </c>
      <c r="H83" s="148" t="s">
        <v>107</v>
      </c>
      <c r="I83" s="148" t="s">
        <v>108</v>
      </c>
      <c r="J83" s="148" t="s">
        <v>94</v>
      </c>
      <c r="K83" s="149" t="s">
        <v>109</v>
      </c>
      <c r="L83" s="150"/>
      <c r="M83" s="67" t="s">
        <v>19</v>
      </c>
      <c r="N83" s="68" t="s">
        <v>43</v>
      </c>
      <c r="O83" s="68" t="s">
        <v>110</v>
      </c>
      <c r="P83" s="68" t="s">
        <v>111</v>
      </c>
      <c r="Q83" s="68" t="s">
        <v>112</v>
      </c>
      <c r="R83" s="68" t="s">
        <v>113</v>
      </c>
      <c r="S83" s="68" t="s">
        <v>114</v>
      </c>
      <c r="T83" s="69" t="s">
        <v>115</v>
      </c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</row>
    <row r="84" spans="1:65" s="2" customFormat="1" ht="22.95" customHeight="1">
      <c r="A84" s="33"/>
      <c r="B84" s="34"/>
      <c r="C84" s="74" t="s">
        <v>116</v>
      </c>
      <c r="D84" s="35"/>
      <c r="E84" s="35"/>
      <c r="F84" s="35"/>
      <c r="G84" s="35"/>
      <c r="H84" s="35"/>
      <c r="I84" s="35"/>
      <c r="J84" s="151">
        <f>BK84</f>
        <v>168000</v>
      </c>
      <c r="K84" s="35"/>
      <c r="L84" s="38"/>
      <c r="M84" s="70"/>
      <c r="N84" s="152"/>
      <c r="O84" s="71"/>
      <c r="P84" s="153">
        <f>P85</f>
        <v>0</v>
      </c>
      <c r="Q84" s="71"/>
      <c r="R84" s="153">
        <f>R85</f>
        <v>0</v>
      </c>
      <c r="S84" s="71"/>
      <c r="T84" s="154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8" t="s">
        <v>72</v>
      </c>
      <c r="AU84" s="18" t="s">
        <v>95</v>
      </c>
      <c r="BK84" s="155">
        <f>BK85</f>
        <v>168000</v>
      </c>
    </row>
    <row r="85" spans="1:65" s="12" customFormat="1" ht="25.95" customHeight="1">
      <c r="B85" s="156"/>
      <c r="C85" s="157"/>
      <c r="D85" s="158" t="s">
        <v>72</v>
      </c>
      <c r="E85" s="159" t="s">
        <v>87</v>
      </c>
      <c r="F85" s="159" t="s">
        <v>691</v>
      </c>
      <c r="G85" s="157"/>
      <c r="H85" s="157"/>
      <c r="I85" s="157"/>
      <c r="J85" s="160">
        <f>BK85</f>
        <v>168000</v>
      </c>
      <c r="K85" s="157"/>
      <c r="L85" s="161"/>
      <c r="M85" s="162"/>
      <c r="N85" s="163"/>
      <c r="O85" s="163"/>
      <c r="P85" s="164">
        <f>P86+P88+P91+P94</f>
        <v>0</v>
      </c>
      <c r="Q85" s="163"/>
      <c r="R85" s="164">
        <f>R86+R88+R91+R94</f>
        <v>0</v>
      </c>
      <c r="S85" s="163"/>
      <c r="T85" s="165">
        <f>T86+T88+T91+T94</f>
        <v>0</v>
      </c>
      <c r="AR85" s="166" t="s">
        <v>142</v>
      </c>
      <c r="AT85" s="167" t="s">
        <v>72</v>
      </c>
      <c r="AU85" s="167" t="s">
        <v>73</v>
      </c>
      <c r="AY85" s="166" t="s">
        <v>119</v>
      </c>
      <c r="BK85" s="168">
        <f>BK86+BK88+BK91+BK94</f>
        <v>168000</v>
      </c>
    </row>
    <row r="86" spans="1:65" s="12" customFormat="1" ht="22.95" customHeight="1">
      <c r="B86" s="156"/>
      <c r="C86" s="157"/>
      <c r="D86" s="158" t="s">
        <v>72</v>
      </c>
      <c r="E86" s="169" t="s">
        <v>692</v>
      </c>
      <c r="F86" s="169" t="s">
        <v>693</v>
      </c>
      <c r="G86" s="157"/>
      <c r="H86" s="157"/>
      <c r="I86" s="157"/>
      <c r="J86" s="170">
        <f>BK86</f>
        <v>55500</v>
      </c>
      <c r="K86" s="157"/>
      <c r="L86" s="161"/>
      <c r="M86" s="162"/>
      <c r="N86" s="163"/>
      <c r="O86" s="163"/>
      <c r="P86" s="164">
        <f>P87</f>
        <v>0</v>
      </c>
      <c r="Q86" s="163"/>
      <c r="R86" s="164">
        <f>R87</f>
        <v>0</v>
      </c>
      <c r="S86" s="163"/>
      <c r="T86" s="165">
        <f>T87</f>
        <v>0</v>
      </c>
      <c r="AR86" s="166" t="s">
        <v>142</v>
      </c>
      <c r="AT86" s="167" t="s">
        <v>72</v>
      </c>
      <c r="AU86" s="167" t="s">
        <v>81</v>
      </c>
      <c r="AY86" s="166" t="s">
        <v>119</v>
      </c>
      <c r="BK86" s="168">
        <f>BK87</f>
        <v>55500</v>
      </c>
    </row>
    <row r="87" spans="1:65" s="2" customFormat="1" ht="16.5" customHeight="1">
      <c r="A87" s="33"/>
      <c r="B87" s="34"/>
      <c r="C87" s="171" t="s">
        <v>81</v>
      </c>
      <c r="D87" s="171" t="s">
        <v>122</v>
      </c>
      <c r="E87" s="172" t="s">
        <v>694</v>
      </c>
      <c r="F87" s="173" t="s">
        <v>693</v>
      </c>
      <c r="G87" s="174" t="s">
        <v>149</v>
      </c>
      <c r="H87" s="175">
        <v>1</v>
      </c>
      <c r="I87" s="176">
        <v>55500</v>
      </c>
      <c r="J87" s="176">
        <f>ROUND(I87*H87,2)</f>
        <v>55500</v>
      </c>
      <c r="K87" s="173" t="s">
        <v>126</v>
      </c>
      <c r="L87" s="38"/>
      <c r="M87" s="177" t="s">
        <v>19</v>
      </c>
      <c r="N87" s="178" t="s">
        <v>44</v>
      </c>
      <c r="O87" s="179">
        <v>0</v>
      </c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1" t="s">
        <v>695</v>
      </c>
      <c r="AT87" s="181" t="s">
        <v>122</v>
      </c>
      <c r="AU87" s="181" t="s">
        <v>83</v>
      </c>
      <c r="AY87" s="18" t="s">
        <v>119</v>
      </c>
      <c r="BE87" s="182">
        <f>IF(N87="základní",J87,0)</f>
        <v>55500</v>
      </c>
      <c r="BF87" s="182">
        <f>IF(N87="snížená",J87,0)</f>
        <v>0</v>
      </c>
      <c r="BG87" s="182">
        <f>IF(N87="zákl. přenesená",J87,0)</f>
        <v>0</v>
      </c>
      <c r="BH87" s="182">
        <f>IF(N87="sníž. přenesená",J87,0)</f>
        <v>0</v>
      </c>
      <c r="BI87" s="182">
        <f>IF(N87="nulová",J87,0)</f>
        <v>0</v>
      </c>
      <c r="BJ87" s="18" t="s">
        <v>81</v>
      </c>
      <c r="BK87" s="182">
        <f>ROUND(I87*H87,2)</f>
        <v>55500</v>
      </c>
      <c r="BL87" s="18" t="s">
        <v>695</v>
      </c>
      <c r="BM87" s="181" t="s">
        <v>696</v>
      </c>
    </row>
    <row r="88" spans="1:65" s="12" customFormat="1" ht="22.95" customHeight="1">
      <c r="B88" s="156"/>
      <c r="C88" s="157"/>
      <c r="D88" s="158" t="s">
        <v>72</v>
      </c>
      <c r="E88" s="169" t="s">
        <v>697</v>
      </c>
      <c r="F88" s="169" t="s">
        <v>698</v>
      </c>
      <c r="G88" s="157"/>
      <c r="H88" s="157"/>
      <c r="I88" s="157"/>
      <c r="J88" s="170">
        <f>BK88</f>
        <v>40000</v>
      </c>
      <c r="K88" s="157"/>
      <c r="L88" s="161"/>
      <c r="M88" s="162"/>
      <c r="N88" s="163"/>
      <c r="O88" s="163"/>
      <c r="P88" s="164">
        <f>SUM(P89:P90)</f>
        <v>0</v>
      </c>
      <c r="Q88" s="163"/>
      <c r="R88" s="164">
        <f>SUM(R89:R90)</f>
        <v>0</v>
      </c>
      <c r="S88" s="163"/>
      <c r="T88" s="165">
        <f>SUM(T89:T90)</f>
        <v>0</v>
      </c>
      <c r="AR88" s="166" t="s">
        <v>142</v>
      </c>
      <c r="AT88" s="167" t="s">
        <v>72</v>
      </c>
      <c r="AU88" s="167" t="s">
        <v>81</v>
      </c>
      <c r="AY88" s="166" t="s">
        <v>119</v>
      </c>
      <c r="BK88" s="168">
        <f>SUM(BK89:BK90)</f>
        <v>40000</v>
      </c>
    </row>
    <row r="89" spans="1:65" s="2" customFormat="1" ht="16.5" customHeight="1">
      <c r="A89" s="33"/>
      <c r="B89" s="34"/>
      <c r="C89" s="171" t="s">
        <v>83</v>
      </c>
      <c r="D89" s="171" t="s">
        <v>122</v>
      </c>
      <c r="E89" s="172" t="s">
        <v>699</v>
      </c>
      <c r="F89" s="173" t="s">
        <v>698</v>
      </c>
      <c r="G89" s="174" t="s">
        <v>149</v>
      </c>
      <c r="H89" s="175">
        <v>1</v>
      </c>
      <c r="I89" s="176">
        <v>40000</v>
      </c>
      <c r="J89" s="176">
        <f>ROUND(I89*H89,2)</f>
        <v>40000</v>
      </c>
      <c r="K89" s="173" t="s">
        <v>126</v>
      </c>
      <c r="L89" s="38"/>
      <c r="M89" s="177" t="s">
        <v>19</v>
      </c>
      <c r="N89" s="178" t="s">
        <v>44</v>
      </c>
      <c r="O89" s="179">
        <v>0</v>
      </c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1" t="s">
        <v>695</v>
      </c>
      <c r="AT89" s="181" t="s">
        <v>122</v>
      </c>
      <c r="AU89" s="181" t="s">
        <v>83</v>
      </c>
      <c r="AY89" s="18" t="s">
        <v>119</v>
      </c>
      <c r="BE89" s="182">
        <f>IF(N89="základní",J89,0)</f>
        <v>40000</v>
      </c>
      <c r="BF89" s="182">
        <f>IF(N89="snížená",J89,0)</f>
        <v>0</v>
      </c>
      <c r="BG89" s="182">
        <f>IF(N89="zákl. přenesená",J89,0)</f>
        <v>0</v>
      </c>
      <c r="BH89" s="182">
        <f>IF(N89="sníž. přenesená",J89,0)</f>
        <v>0</v>
      </c>
      <c r="BI89" s="182">
        <f>IF(N89="nulová",J89,0)</f>
        <v>0</v>
      </c>
      <c r="BJ89" s="18" t="s">
        <v>81</v>
      </c>
      <c r="BK89" s="182">
        <f>ROUND(I89*H89,2)</f>
        <v>40000</v>
      </c>
      <c r="BL89" s="18" t="s">
        <v>695</v>
      </c>
      <c r="BM89" s="181" t="s">
        <v>700</v>
      </c>
    </row>
    <row r="90" spans="1:65" s="13" customFormat="1">
      <c r="B90" s="183"/>
      <c r="C90" s="184"/>
      <c r="D90" s="185" t="s">
        <v>132</v>
      </c>
      <c r="E90" s="193" t="s">
        <v>19</v>
      </c>
      <c r="F90" s="186" t="s">
        <v>701</v>
      </c>
      <c r="G90" s="184"/>
      <c r="H90" s="187">
        <v>1</v>
      </c>
      <c r="I90" s="184"/>
      <c r="J90" s="184"/>
      <c r="K90" s="184"/>
      <c r="L90" s="188"/>
      <c r="M90" s="189"/>
      <c r="N90" s="190"/>
      <c r="O90" s="190"/>
      <c r="P90" s="190"/>
      <c r="Q90" s="190"/>
      <c r="R90" s="190"/>
      <c r="S90" s="190"/>
      <c r="T90" s="191"/>
      <c r="AT90" s="192" t="s">
        <v>132</v>
      </c>
      <c r="AU90" s="192" t="s">
        <v>83</v>
      </c>
      <c r="AV90" s="13" t="s">
        <v>83</v>
      </c>
      <c r="AW90" s="13" t="s">
        <v>35</v>
      </c>
      <c r="AX90" s="13" t="s">
        <v>81</v>
      </c>
      <c r="AY90" s="192" t="s">
        <v>119</v>
      </c>
    </row>
    <row r="91" spans="1:65" s="12" customFormat="1" ht="22.95" customHeight="1">
      <c r="B91" s="156"/>
      <c r="C91" s="157"/>
      <c r="D91" s="158" t="s">
        <v>72</v>
      </c>
      <c r="E91" s="169" t="s">
        <v>702</v>
      </c>
      <c r="F91" s="169" t="s">
        <v>703</v>
      </c>
      <c r="G91" s="157"/>
      <c r="H91" s="157"/>
      <c r="I91" s="157"/>
      <c r="J91" s="170">
        <f>BK91</f>
        <v>32500</v>
      </c>
      <c r="K91" s="157"/>
      <c r="L91" s="161"/>
      <c r="M91" s="162"/>
      <c r="N91" s="163"/>
      <c r="O91" s="163"/>
      <c r="P91" s="164">
        <f>SUM(P92:P93)</f>
        <v>0</v>
      </c>
      <c r="Q91" s="163"/>
      <c r="R91" s="164">
        <f>SUM(R92:R93)</f>
        <v>0</v>
      </c>
      <c r="S91" s="163"/>
      <c r="T91" s="165">
        <f>SUM(T92:T93)</f>
        <v>0</v>
      </c>
      <c r="AR91" s="166" t="s">
        <v>142</v>
      </c>
      <c r="AT91" s="167" t="s">
        <v>72</v>
      </c>
      <c r="AU91" s="167" t="s">
        <v>81</v>
      </c>
      <c r="AY91" s="166" t="s">
        <v>119</v>
      </c>
      <c r="BK91" s="168">
        <f>SUM(BK92:BK93)</f>
        <v>32500</v>
      </c>
    </row>
    <row r="92" spans="1:65" s="2" customFormat="1" ht="16.5" customHeight="1">
      <c r="A92" s="33"/>
      <c r="B92" s="34"/>
      <c r="C92" s="171" t="s">
        <v>134</v>
      </c>
      <c r="D92" s="171" t="s">
        <v>122</v>
      </c>
      <c r="E92" s="172" t="s">
        <v>704</v>
      </c>
      <c r="F92" s="173" t="s">
        <v>703</v>
      </c>
      <c r="G92" s="174" t="s">
        <v>149</v>
      </c>
      <c r="H92" s="175">
        <v>1</v>
      </c>
      <c r="I92" s="176">
        <v>32500</v>
      </c>
      <c r="J92" s="176">
        <f>ROUND(I92*H92,2)</f>
        <v>32500</v>
      </c>
      <c r="K92" s="173" t="s">
        <v>126</v>
      </c>
      <c r="L92" s="38"/>
      <c r="M92" s="177" t="s">
        <v>19</v>
      </c>
      <c r="N92" s="178" t="s">
        <v>44</v>
      </c>
      <c r="O92" s="179">
        <v>0</v>
      </c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1" t="s">
        <v>695</v>
      </c>
      <c r="AT92" s="181" t="s">
        <v>122</v>
      </c>
      <c r="AU92" s="181" t="s">
        <v>83</v>
      </c>
      <c r="AY92" s="18" t="s">
        <v>119</v>
      </c>
      <c r="BE92" s="182">
        <f>IF(N92="základní",J92,0)</f>
        <v>32500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8" t="s">
        <v>81</v>
      </c>
      <c r="BK92" s="182">
        <f>ROUND(I92*H92,2)</f>
        <v>32500</v>
      </c>
      <c r="BL92" s="18" t="s">
        <v>695</v>
      </c>
      <c r="BM92" s="181" t="s">
        <v>705</v>
      </c>
    </row>
    <row r="93" spans="1:65" s="13" customFormat="1">
      <c r="B93" s="183"/>
      <c r="C93" s="184"/>
      <c r="D93" s="185" t="s">
        <v>132</v>
      </c>
      <c r="E93" s="193" t="s">
        <v>19</v>
      </c>
      <c r="F93" s="186" t="s">
        <v>706</v>
      </c>
      <c r="G93" s="184"/>
      <c r="H93" s="187">
        <v>1</v>
      </c>
      <c r="I93" s="184"/>
      <c r="J93" s="184"/>
      <c r="K93" s="184"/>
      <c r="L93" s="188"/>
      <c r="M93" s="189"/>
      <c r="N93" s="190"/>
      <c r="O93" s="190"/>
      <c r="P93" s="190"/>
      <c r="Q93" s="190"/>
      <c r="R93" s="190"/>
      <c r="S93" s="190"/>
      <c r="T93" s="191"/>
      <c r="AT93" s="192" t="s">
        <v>132</v>
      </c>
      <c r="AU93" s="192" t="s">
        <v>83</v>
      </c>
      <c r="AV93" s="13" t="s">
        <v>83</v>
      </c>
      <c r="AW93" s="13" t="s">
        <v>35</v>
      </c>
      <c r="AX93" s="13" t="s">
        <v>81</v>
      </c>
      <c r="AY93" s="192" t="s">
        <v>119</v>
      </c>
    </row>
    <row r="94" spans="1:65" s="12" customFormat="1" ht="22.95" customHeight="1">
      <c r="B94" s="156"/>
      <c r="C94" s="157"/>
      <c r="D94" s="158" t="s">
        <v>72</v>
      </c>
      <c r="E94" s="169" t="s">
        <v>707</v>
      </c>
      <c r="F94" s="169" t="s">
        <v>708</v>
      </c>
      <c r="G94" s="157"/>
      <c r="H94" s="157"/>
      <c r="I94" s="157"/>
      <c r="J94" s="170">
        <f>BK94</f>
        <v>40000</v>
      </c>
      <c r="K94" s="157"/>
      <c r="L94" s="161"/>
      <c r="M94" s="162"/>
      <c r="N94" s="163"/>
      <c r="O94" s="163"/>
      <c r="P94" s="164">
        <f>SUM(P95:P96)</f>
        <v>0</v>
      </c>
      <c r="Q94" s="163"/>
      <c r="R94" s="164">
        <f>SUM(R95:R96)</f>
        <v>0</v>
      </c>
      <c r="S94" s="163"/>
      <c r="T94" s="165">
        <f>SUM(T95:T96)</f>
        <v>0</v>
      </c>
      <c r="AR94" s="166" t="s">
        <v>142</v>
      </c>
      <c r="AT94" s="167" t="s">
        <v>72</v>
      </c>
      <c r="AU94" s="167" t="s">
        <v>81</v>
      </c>
      <c r="AY94" s="166" t="s">
        <v>119</v>
      </c>
      <c r="BK94" s="168">
        <f>SUM(BK95:BK96)</f>
        <v>40000</v>
      </c>
    </row>
    <row r="95" spans="1:65" s="2" customFormat="1" ht="16.5" customHeight="1">
      <c r="A95" s="33"/>
      <c r="B95" s="34"/>
      <c r="C95" s="171" t="s">
        <v>127</v>
      </c>
      <c r="D95" s="171" t="s">
        <v>122</v>
      </c>
      <c r="E95" s="172" t="s">
        <v>709</v>
      </c>
      <c r="F95" s="173" t="s">
        <v>708</v>
      </c>
      <c r="G95" s="174" t="s">
        <v>149</v>
      </c>
      <c r="H95" s="175">
        <v>1</v>
      </c>
      <c r="I95" s="176">
        <v>40000</v>
      </c>
      <c r="J95" s="176">
        <f>ROUND(I95*H95,2)</f>
        <v>40000</v>
      </c>
      <c r="K95" s="173" t="s">
        <v>126</v>
      </c>
      <c r="L95" s="38"/>
      <c r="M95" s="177" t="s">
        <v>19</v>
      </c>
      <c r="N95" s="178" t="s">
        <v>44</v>
      </c>
      <c r="O95" s="179">
        <v>0</v>
      </c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1" t="s">
        <v>695</v>
      </c>
      <c r="AT95" s="181" t="s">
        <v>122</v>
      </c>
      <c r="AU95" s="181" t="s">
        <v>83</v>
      </c>
      <c r="AY95" s="18" t="s">
        <v>119</v>
      </c>
      <c r="BE95" s="182">
        <f>IF(N95="základní",J95,0)</f>
        <v>40000</v>
      </c>
      <c r="BF95" s="182">
        <f>IF(N95="snížená",J95,0)</f>
        <v>0</v>
      </c>
      <c r="BG95" s="182">
        <f>IF(N95="zákl. přenesená",J95,0)</f>
        <v>0</v>
      </c>
      <c r="BH95" s="182">
        <f>IF(N95="sníž. přenesená",J95,0)</f>
        <v>0</v>
      </c>
      <c r="BI95" s="182">
        <f>IF(N95="nulová",J95,0)</f>
        <v>0</v>
      </c>
      <c r="BJ95" s="18" t="s">
        <v>81</v>
      </c>
      <c r="BK95" s="182">
        <f>ROUND(I95*H95,2)</f>
        <v>40000</v>
      </c>
      <c r="BL95" s="18" t="s">
        <v>695</v>
      </c>
      <c r="BM95" s="181" t="s">
        <v>710</v>
      </c>
    </row>
    <row r="96" spans="1:65" s="13" customFormat="1">
      <c r="B96" s="183"/>
      <c r="C96" s="184"/>
      <c r="D96" s="185" t="s">
        <v>132</v>
      </c>
      <c r="E96" s="193" t="s">
        <v>19</v>
      </c>
      <c r="F96" s="186" t="s">
        <v>711</v>
      </c>
      <c r="G96" s="184"/>
      <c r="H96" s="187">
        <v>1</v>
      </c>
      <c r="I96" s="184"/>
      <c r="J96" s="184"/>
      <c r="K96" s="184"/>
      <c r="L96" s="188"/>
      <c r="M96" s="222"/>
      <c r="N96" s="223"/>
      <c r="O96" s="223"/>
      <c r="P96" s="223"/>
      <c r="Q96" s="223"/>
      <c r="R96" s="223"/>
      <c r="S96" s="223"/>
      <c r="T96" s="224"/>
      <c r="AT96" s="192" t="s">
        <v>132</v>
      </c>
      <c r="AU96" s="192" t="s">
        <v>83</v>
      </c>
      <c r="AV96" s="13" t="s">
        <v>83</v>
      </c>
      <c r="AW96" s="13" t="s">
        <v>35</v>
      </c>
      <c r="AX96" s="13" t="s">
        <v>81</v>
      </c>
      <c r="AY96" s="192" t="s">
        <v>119</v>
      </c>
    </row>
    <row r="97" spans="1:31" s="2" customFormat="1" ht="6.9" customHeight="1">
      <c r="A97" s="33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38"/>
      <c r="M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</sheetData>
  <autoFilter ref="C83:K9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topLeftCell="A37" zoomScale="110" zoomScaleNormal="110" workbookViewId="0"/>
  </sheetViews>
  <sheetFormatPr defaultRowHeight="10.199999999999999"/>
  <cols>
    <col min="1" max="1" width="8.28515625" style="229" customWidth="1" collapsed="1"/>
    <col min="2" max="2" width="1.7109375" style="229" customWidth="1" collapsed="1"/>
    <col min="3" max="4" width="5" style="229" customWidth="1" collapsed="1"/>
    <col min="5" max="5" width="11.7109375" style="229" customWidth="1" collapsed="1"/>
    <col min="6" max="6" width="9.140625" style="229" customWidth="1" collapsed="1"/>
    <col min="7" max="7" width="5" style="229" customWidth="1" collapsed="1"/>
    <col min="8" max="8" width="77.85546875" style="229" customWidth="1" collapsed="1"/>
    <col min="9" max="10" width="20" style="229" customWidth="1" collapsed="1"/>
    <col min="11" max="11" width="1.7109375" style="229" customWidth="1" collapsed="1"/>
  </cols>
  <sheetData>
    <row r="1" spans="2:11" s="1" customFormat="1" ht="37.5" customHeight="1"/>
    <row r="2" spans="2:11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6" customFormat="1" ht="45" customHeight="1">
      <c r="B3" s="233"/>
      <c r="C3" s="351" t="s">
        <v>712</v>
      </c>
      <c r="D3" s="351"/>
      <c r="E3" s="351"/>
      <c r="F3" s="351"/>
      <c r="G3" s="351"/>
      <c r="H3" s="351"/>
      <c r="I3" s="351"/>
      <c r="J3" s="351"/>
      <c r="K3" s="234"/>
    </row>
    <row r="4" spans="2:11" s="1" customFormat="1" ht="25.5" customHeight="1">
      <c r="B4" s="235"/>
      <c r="C4" s="353" t="s">
        <v>713</v>
      </c>
      <c r="D4" s="353"/>
      <c r="E4" s="353"/>
      <c r="F4" s="353"/>
      <c r="G4" s="353"/>
      <c r="H4" s="353"/>
      <c r="I4" s="353"/>
      <c r="J4" s="353"/>
      <c r="K4" s="236"/>
    </row>
    <row r="5" spans="2:11" s="1" customFormat="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s="1" customFormat="1" ht="15" customHeight="1">
      <c r="B6" s="235"/>
      <c r="C6" s="352" t="s">
        <v>714</v>
      </c>
      <c r="D6" s="352"/>
      <c r="E6" s="352"/>
      <c r="F6" s="352"/>
      <c r="G6" s="352"/>
      <c r="H6" s="352"/>
      <c r="I6" s="352"/>
      <c r="J6" s="352"/>
      <c r="K6" s="236"/>
    </row>
    <row r="7" spans="2:11" s="1" customFormat="1" ht="15" customHeight="1">
      <c r="B7" s="239"/>
      <c r="C7" s="352" t="s">
        <v>715</v>
      </c>
      <c r="D7" s="352"/>
      <c r="E7" s="352"/>
      <c r="F7" s="352"/>
      <c r="G7" s="352"/>
      <c r="H7" s="352"/>
      <c r="I7" s="352"/>
      <c r="J7" s="352"/>
      <c r="K7" s="236"/>
    </row>
    <row r="8" spans="2:11" s="1" customFormat="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s="1" customFormat="1" ht="15" customHeight="1">
      <c r="B9" s="239"/>
      <c r="C9" s="352" t="s">
        <v>716</v>
      </c>
      <c r="D9" s="352"/>
      <c r="E9" s="352"/>
      <c r="F9" s="352"/>
      <c r="G9" s="352"/>
      <c r="H9" s="352"/>
      <c r="I9" s="352"/>
      <c r="J9" s="352"/>
      <c r="K9" s="236"/>
    </row>
    <row r="10" spans="2:11" s="1" customFormat="1" ht="15" customHeight="1">
      <c r="B10" s="239"/>
      <c r="C10" s="238"/>
      <c r="D10" s="352" t="s">
        <v>717</v>
      </c>
      <c r="E10" s="352"/>
      <c r="F10" s="352"/>
      <c r="G10" s="352"/>
      <c r="H10" s="352"/>
      <c r="I10" s="352"/>
      <c r="J10" s="352"/>
      <c r="K10" s="236"/>
    </row>
    <row r="11" spans="2:11" s="1" customFormat="1" ht="15" customHeight="1">
      <c r="B11" s="239"/>
      <c r="C11" s="240"/>
      <c r="D11" s="352" t="s">
        <v>718</v>
      </c>
      <c r="E11" s="352"/>
      <c r="F11" s="352"/>
      <c r="G11" s="352"/>
      <c r="H11" s="352"/>
      <c r="I11" s="352"/>
      <c r="J11" s="352"/>
      <c r="K11" s="236"/>
    </row>
    <row r="12" spans="2:11" s="1" customFormat="1" ht="15" customHeight="1">
      <c r="B12" s="239"/>
      <c r="C12" s="240"/>
      <c r="D12" s="238"/>
      <c r="E12" s="238"/>
      <c r="F12" s="238"/>
      <c r="G12" s="238"/>
      <c r="H12" s="238"/>
      <c r="I12" s="238"/>
      <c r="J12" s="238"/>
      <c r="K12" s="236"/>
    </row>
    <row r="13" spans="2:11" s="1" customFormat="1" ht="15" customHeight="1">
      <c r="B13" s="239"/>
      <c r="C13" s="240"/>
      <c r="D13" s="241" t="s">
        <v>719</v>
      </c>
      <c r="E13" s="238"/>
      <c r="F13" s="238"/>
      <c r="G13" s="238"/>
      <c r="H13" s="238"/>
      <c r="I13" s="238"/>
      <c r="J13" s="238"/>
      <c r="K13" s="236"/>
    </row>
    <row r="14" spans="2:11" s="1" customFormat="1" ht="12.75" customHeight="1">
      <c r="B14" s="239"/>
      <c r="C14" s="240"/>
      <c r="D14" s="240"/>
      <c r="E14" s="240"/>
      <c r="F14" s="240"/>
      <c r="G14" s="240"/>
      <c r="H14" s="240"/>
      <c r="I14" s="240"/>
      <c r="J14" s="240"/>
      <c r="K14" s="236"/>
    </row>
    <row r="15" spans="2:11" s="1" customFormat="1" ht="15" customHeight="1">
      <c r="B15" s="239"/>
      <c r="C15" s="240"/>
      <c r="D15" s="352" t="s">
        <v>720</v>
      </c>
      <c r="E15" s="352"/>
      <c r="F15" s="352"/>
      <c r="G15" s="352"/>
      <c r="H15" s="352"/>
      <c r="I15" s="352"/>
      <c r="J15" s="352"/>
      <c r="K15" s="236"/>
    </row>
    <row r="16" spans="2:11" s="1" customFormat="1" ht="15" customHeight="1">
      <c r="B16" s="239"/>
      <c r="C16" s="240"/>
      <c r="D16" s="352" t="s">
        <v>721</v>
      </c>
      <c r="E16" s="352"/>
      <c r="F16" s="352"/>
      <c r="G16" s="352"/>
      <c r="H16" s="352"/>
      <c r="I16" s="352"/>
      <c r="J16" s="352"/>
      <c r="K16" s="236"/>
    </row>
    <row r="17" spans="2:11" s="1" customFormat="1" ht="15" customHeight="1">
      <c r="B17" s="239"/>
      <c r="C17" s="240"/>
      <c r="D17" s="352" t="s">
        <v>722</v>
      </c>
      <c r="E17" s="352"/>
      <c r="F17" s="352"/>
      <c r="G17" s="352"/>
      <c r="H17" s="352"/>
      <c r="I17" s="352"/>
      <c r="J17" s="352"/>
      <c r="K17" s="236"/>
    </row>
    <row r="18" spans="2:11" s="1" customFormat="1" ht="15" customHeight="1">
      <c r="B18" s="239"/>
      <c r="C18" s="240"/>
      <c r="D18" s="240"/>
      <c r="E18" s="242" t="s">
        <v>80</v>
      </c>
      <c r="F18" s="352" t="s">
        <v>723</v>
      </c>
      <c r="G18" s="352"/>
      <c r="H18" s="352"/>
      <c r="I18" s="352"/>
      <c r="J18" s="352"/>
      <c r="K18" s="236"/>
    </row>
    <row r="19" spans="2:11" s="1" customFormat="1" ht="15" customHeight="1">
      <c r="B19" s="239"/>
      <c r="C19" s="240"/>
      <c r="D19" s="240"/>
      <c r="E19" s="242" t="s">
        <v>724</v>
      </c>
      <c r="F19" s="352" t="s">
        <v>725</v>
      </c>
      <c r="G19" s="352"/>
      <c r="H19" s="352"/>
      <c r="I19" s="352"/>
      <c r="J19" s="352"/>
      <c r="K19" s="236"/>
    </row>
    <row r="20" spans="2:11" s="1" customFormat="1" ht="15" customHeight="1">
      <c r="B20" s="239"/>
      <c r="C20" s="240"/>
      <c r="D20" s="240"/>
      <c r="E20" s="242" t="s">
        <v>726</v>
      </c>
      <c r="F20" s="352" t="s">
        <v>727</v>
      </c>
      <c r="G20" s="352"/>
      <c r="H20" s="352"/>
      <c r="I20" s="352"/>
      <c r="J20" s="352"/>
      <c r="K20" s="236"/>
    </row>
    <row r="21" spans="2:11" s="1" customFormat="1" ht="15" customHeight="1">
      <c r="B21" s="239"/>
      <c r="C21" s="240"/>
      <c r="D21" s="240"/>
      <c r="E21" s="242" t="s">
        <v>728</v>
      </c>
      <c r="F21" s="352" t="s">
        <v>729</v>
      </c>
      <c r="G21" s="352"/>
      <c r="H21" s="352"/>
      <c r="I21" s="352"/>
      <c r="J21" s="352"/>
      <c r="K21" s="236"/>
    </row>
    <row r="22" spans="2:11" s="1" customFormat="1" ht="15" customHeight="1">
      <c r="B22" s="239"/>
      <c r="C22" s="240"/>
      <c r="D22" s="240"/>
      <c r="E22" s="242" t="s">
        <v>730</v>
      </c>
      <c r="F22" s="352" t="s">
        <v>731</v>
      </c>
      <c r="G22" s="352"/>
      <c r="H22" s="352"/>
      <c r="I22" s="352"/>
      <c r="J22" s="352"/>
      <c r="K22" s="236"/>
    </row>
    <row r="23" spans="2:11" s="1" customFormat="1" ht="15" customHeight="1">
      <c r="B23" s="239"/>
      <c r="C23" s="240"/>
      <c r="D23" s="240"/>
      <c r="E23" s="242" t="s">
        <v>732</v>
      </c>
      <c r="F23" s="352" t="s">
        <v>733</v>
      </c>
      <c r="G23" s="352"/>
      <c r="H23" s="352"/>
      <c r="I23" s="352"/>
      <c r="J23" s="352"/>
      <c r="K23" s="236"/>
    </row>
    <row r="24" spans="2:11" s="1" customFormat="1" ht="12.75" customHeight="1">
      <c r="B24" s="239"/>
      <c r="C24" s="240"/>
      <c r="D24" s="240"/>
      <c r="E24" s="240"/>
      <c r="F24" s="240"/>
      <c r="G24" s="240"/>
      <c r="H24" s="240"/>
      <c r="I24" s="240"/>
      <c r="J24" s="240"/>
      <c r="K24" s="236"/>
    </row>
    <row r="25" spans="2:11" s="1" customFormat="1" ht="15" customHeight="1">
      <c r="B25" s="239"/>
      <c r="C25" s="352" t="s">
        <v>734</v>
      </c>
      <c r="D25" s="352"/>
      <c r="E25" s="352"/>
      <c r="F25" s="352"/>
      <c r="G25" s="352"/>
      <c r="H25" s="352"/>
      <c r="I25" s="352"/>
      <c r="J25" s="352"/>
      <c r="K25" s="236"/>
    </row>
    <row r="26" spans="2:11" s="1" customFormat="1" ht="15" customHeight="1">
      <c r="B26" s="239"/>
      <c r="C26" s="352" t="s">
        <v>735</v>
      </c>
      <c r="D26" s="352"/>
      <c r="E26" s="352"/>
      <c r="F26" s="352"/>
      <c r="G26" s="352"/>
      <c r="H26" s="352"/>
      <c r="I26" s="352"/>
      <c r="J26" s="352"/>
      <c r="K26" s="236"/>
    </row>
    <row r="27" spans="2:11" s="1" customFormat="1" ht="15" customHeight="1">
      <c r="B27" s="239"/>
      <c r="C27" s="238"/>
      <c r="D27" s="352" t="s">
        <v>736</v>
      </c>
      <c r="E27" s="352"/>
      <c r="F27" s="352"/>
      <c r="G27" s="352"/>
      <c r="H27" s="352"/>
      <c r="I27" s="352"/>
      <c r="J27" s="352"/>
      <c r="K27" s="236"/>
    </row>
    <row r="28" spans="2:11" s="1" customFormat="1" ht="15" customHeight="1">
      <c r="B28" s="239"/>
      <c r="C28" s="240"/>
      <c r="D28" s="352" t="s">
        <v>737</v>
      </c>
      <c r="E28" s="352"/>
      <c r="F28" s="352"/>
      <c r="G28" s="352"/>
      <c r="H28" s="352"/>
      <c r="I28" s="352"/>
      <c r="J28" s="352"/>
      <c r="K28" s="236"/>
    </row>
    <row r="29" spans="2:11" s="1" customFormat="1" ht="12.75" customHeight="1">
      <c r="B29" s="239"/>
      <c r="C29" s="240"/>
      <c r="D29" s="240"/>
      <c r="E29" s="240"/>
      <c r="F29" s="240"/>
      <c r="G29" s="240"/>
      <c r="H29" s="240"/>
      <c r="I29" s="240"/>
      <c r="J29" s="240"/>
      <c r="K29" s="236"/>
    </row>
    <row r="30" spans="2:11" s="1" customFormat="1" ht="15" customHeight="1">
      <c r="B30" s="239"/>
      <c r="C30" s="240"/>
      <c r="D30" s="352" t="s">
        <v>738</v>
      </c>
      <c r="E30" s="352"/>
      <c r="F30" s="352"/>
      <c r="G30" s="352"/>
      <c r="H30" s="352"/>
      <c r="I30" s="352"/>
      <c r="J30" s="352"/>
      <c r="K30" s="236"/>
    </row>
    <row r="31" spans="2:11" s="1" customFormat="1" ht="15" customHeight="1">
      <c r="B31" s="239"/>
      <c r="C31" s="240"/>
      <c r="D31" s="352" t="s">
        <v>739</v>
      </c>
      <c r="E31" s="352"/>
      <c r="F31" s="352"/>
      <c r="G31" s="352"/>
      <c r="H31" s="352"/>
      <c r="I31" s="352"/>
      <c r="J31" s="352"/>
      <c r="K31" s="236"/>
    </row>
    <row r="32" spans="2:11" s="1" customFormat="1" ht="12.75" customHeight="1">
      <c r="B32" s="239"/>
      <c r="C32" s="240"/>
      <c r="D32" s="240"/>
      <c r="E32" s="240"/>
      <c r="F32" s="240"/>
      <c r="G32" s="240"/>
      <c r="H32" s="240"/>
      <c r="I32" s="240"/>
      <c r="J32" s="240"/>
      <c r="K32" s="236"/>
    </row>
    <row r="33" spans="2:11" s="1" customFormat="1" ht="15" customHeight="1">
      <c r="B33" s="239"/>
      <c r="C33" s="240"/>
      <c r="D33" s="352" t="s">
        <v>740</v>
      </c>
      <c r="E33" s="352"/>
      <c r="F33" s="352"/>
      <c r="G33" s="352"/>
      <c r="H33" s="352"/>
      <c r="I33" s="352"/>
      <c r="J33" s="352"/>
      <c r="K33" s="236"/>
    </row>
    <row r="34" spans="2:11" s="1" customFormat="1" ht="15" customHeight="1">
      <c r="B34" s="239"/>
      <c r="C34" s="240"/>
      <c r="D34" s="352" t="s">
        <v>741</v>
      </c>
      <c r="E34" s="352"/>
      <c r="F34" s="352"/>
      <c r="G34" s="352"/>
      <c r="H34" s="352"/>
      <c r="I34" s="352"/>
      <c r="J34" s="352"/>
      <c r="K34" s="236"/>
    </row>
    <row r="35" spans="2:11" s="1" customFormat="1" ht="15" customHeight="1">
      <c r="B35" s="239"/>
      <c r="C35" s="240"/>
      <c r="D35" s="352" t="s">
        <v>742</v>
      </c>
      <c r="E35" s="352"/>
      <c r="F35" s="352"/>
      <c r="G35" s="352"/>
      <c r="H35" s="352"/>
      <c r="I35" s="352"/>
      <c r="J35" s="352"/>
      <c r="K35" s="236"/>
    </row>
    <row r="36" spans="2:11" s="1" customFormat="1" ht="15" customHeight="1">
      <c r="B36" s="239"/>
      <c r="C36" s="240"/>
      <c r="D36" s="238"/>
      <c r="E36" s="241" t="s">
        <v>105</v>
      </c>
      <c r="F36" s="238"/>
      <c r="G36" s="352" t="s">
        <v>743</v>
      </c>
      <c r="H36" s="352"/>
      <c r="I36" s="352"/>
      <c r="J36" s="352"/>
      <c r="K36" s="236"/>
    </row>
    <row r="37" spans="2:11" s="1" customFormat="1" ht="30.75" customHeight="1">
      <c r="B37" s="239"/>
      <c r="C37" s="240"/>
      <c r="D37" s="238"/>
      <c r="E37" s="241" t="s">
        <v>744</v>
      </c>
      <c r="F37" s="238"/>
      <c r="G37" s="352" t="s">
        <v>745</v>
      </c>
      <c r="H37" s="352"/>
      <c r="I37" s="352"/>
      <c r="J37" s="352"/>
      <c r="K37" s="236"/>
    </row>
    <row r="38" spans="2:11" s="1" customFormat="1" ht="15" customHeight="1">
      <c r="B38" s="239"/>
      <c r="C38" s="240"/>
      <c r="D38" s="238"/>
      <c r="E38" s="241" t="s">
        <v>54</v>
      </c>
      <c r="F38" s="238"/>
      <c r="G38" s="352" t="s">
        <v>746</v>
      </c>
      <c r="H38" s="352"/>
      <c r="I38" s="352"/>
      <c r="J38" s="352"/>
      <c r="K38" s="236"/>
    </row>
    <row r="39" spans="2:11" s="1" customFormat="1" ht="15" customHeight="1">
      <c r="B39" s="239"/>
      <c r="C39" s="240"/>
      <c r="D39" s="238"/>
      <c r="E39" s="241" t="s">
        <v>55</v>
      </c>
      <c r="F39" s="238"/>
      <c r="G39" s="352" t="s">
        <v>747</v>
      </c>
      <c r="H39" s="352"/>
      <c r="I39" s="352"/>
      <c r="J39" s="352"/>
      <c r="K39" s="236"/>
    </row>
    <row r="40" spans="2:11" s="1" customFormat="1" ht="15" customHeight="1">
      <c r="B40" s="239"/>
      <c r="C40" s="240"/>
      <c r="D40" s="238"/>
      <c r="E40" s="241" t="s">
        <v>106</v>
      </c>
      <c r="F40" s="238"/>
      <c r="G40" s="352" t="s">
        <v>748</v>
      </c>
      <c r="H40" s="352"/>
      <c r="I40" s="352"/>
      <c r="J40" s="352"/>
      <c r="K40" s="236"/>
    </row>
    <row r="41" spans="2:11" s="1" customFormat="1" ht="15" customHeight="1">
      <c r="B41" s="239"/>
      <c r="C41" s="240"/>
      <c r="D41" s="238"/>
      <c r="E41" s="241" t="s">
        <v>107</v>
      </c>
      <c r="F41" s="238"/>
      <c r="G41" s="352" t="s">
        <v>749</v>
      </c>
      <c r="H41" s="352"/>
      <c r="I41" s="352"/>
      <c r="J41" s="352"/>
      <c r="K41" s="236"/>
    </row>
    <row r="42" spans="2:11" s="1" customFormat="1" ht="15" customHeight="1">
      <c r="B42" s="239"/>
      <c r="C42" s="240"/>
      <c r="D42" s="238"/>
      <c r="E42" s="241" t="s">
        <v>750</v>
      </c>
      <c r="F42" s="238"/>
      <c r="G42" s="352" t="s">
        <v>751</v>
      </c>
      <c r="H42" s="352"/>
      <c r="I42" s="352"/>
      <c r="J42" s="352"/>
      <c r="K42" s="236"/>
    </row>
    <row r="43" spans="2:11" s="1" customFormat="1" ht="15" customHeight="1">
      <c r="B43" s="239"/>
      <c r="C43" s="240"/>
      <c r="D43" s="238"/>
      <c r="E43" s="241"/>
      <c r="F43" s="238"/>
      <c r="G43" s="352" t="s">
        <v>752</v>
      </c>
      <c r="H43" s="352"/>
      <c r="I43" s="352"/>
      <c r="J43" s="352"/>
      <c r="K43" s="236"/>
    </row>
    <row r="44" spans="2:11" s="1" customFormat="1" ht="15" customHeight="1">
      <c r="B44" s="239"/>
      <c r="C44" s="240"/>
      <c r="D44" s="238"/>
      <c r="E44" s="241" t="s">
        <v>753</v>
      </c>
      <c r="F44" s="238"/>
      <c r="G44" s="352" t="s">
        <v>754</v>
      </c>
      <c r="H44" s="352"/>
      <c r="I44" s="352"/>
      <c r="J44" s="352"/>
      <c r="K44" s="236"/>
    </row>
    <row r="45" spans="2:11" s="1" customFormat="1" ht="15" customHeight="1">
      <c r="B45" s="239"/>
      <c r="C45" s="240"/>
      <c r="D45" s="238"/>
      <c r="E45" s="241" t="s">
        <v>109</v>
      </c>
      <c r="F45" s="238"/>
      <c r="G45" s="352" t="s">
        <v>755</v>
      </c>
      <c r="H45" s="352"/>
      <c r="I45" s="352"/>
      <c r="J45" s="352"/>
      <c r="K45" s="236"/>
    </row>
    <row r="46" spans="2:11" s="1" customFormat="1" ht="12.75" customHeight="1">
      <c r="B46" s="239"/>
      <c r="C46" s="240"/>
      <c r="D46" s="238"/>
      <c r="E46" s="238"/>
      <c r="F46" s="238"/>
      <c r="G46" s="238"/>
      <c r="H46" s="238"/>
      <c r="I46" s="238"/>
      <c r="J46" s="238"/>
      <c r="K46" s="236"/>
    </row>
    <row r="47" spans="2:11" s="1" customFormat="1" ht="15" customHeight="1">
      <c r="B47" s="239"/>
      <c r="C47" s="240"/>
      <c r="D47" s="352" t="s">
        <v>756</v>
      </c>
      <c r="E47" s="352"/>
      <c r="F47" s="352"/>
      <c r="G47" s="352"/>
      <c r="H47" s="352"/>
      <c r="I47" s="352"/>
      <c r="J47" s="352"/>
      <c r="K47" s="236"/>
    </row>
    <row r="48" spans="2:11" s="1" customFormat="1" ht="15" customHeight="1">
      <c r="B48" s="239"/>
      <c r="C48" s="240"/>
      <c r="D48" s="240"/>
      <c r="E48" s="352" t="s">
        <v>757</v>
      </c>
      <c r="F48" s="352"/>
      <c r="G48" s="352"/>
      <c r="H48" s="352"/>
      <c r="I48" s="352"/>
      <c r="J48" s="352"/>
      <c r="K48" s="236"/>
    </row>
    <row r="49" spans="2:11" s="1" customFormat="1" ht="15" customHeight="1">
      <c r="B49" s="239"/>
      <c r="C49" s="240"/>
      <c r="D49" s="240"/>
      <c r="E49" s="352" t="s">
        <v>758</v>
      </c>
      <c r="F49" s="352"/>
      <c r="G49" s="352"/>
      <c r="H49" s="352"/>
      <c r="I49" s="352"/>
      <c r="J49" s="352"/>
      <c r="K49" s="236"/>
    </row>
    <row r="50" spans="2:11" s="1" customFormat="1" ht="15" customHeight="1">
      <c r="B50" s="239"/>
      <c r="C50" s="240"/>
      <c r="D50" s="240"/>
      <c r="E50" s="352" t="s">
        <v>759</v>
      </c>
      <c r="F50" s="352"/>
      <c r="G50" s="352"/>
      <c r="H50" s="352"/>
      <c r="I50" s="352"/>
      <c r="J50" s="352"/>
      <c r="K50" s="236"/>
    </row>
    <row r="51" spans="2:11" s="1" customFormat="1" ht="15" customHeight="1">
      <c r="B51" s="239"/>
      <c r="C51" s="240"/>
      <c r="D51" s="352" t="s">
        <v>760</v>
      </c>
      <c r="E51" s="352"/>
      <c r="F51" s="352"/>
      <c r="G51" s="352"/>
      <c r="H51" s="352"/>
      <c r="I51" s="352"/>
      <c r="J51" s="352"/>
      <c r="K51" s="236"/>
    </row>
    <row r="52" spans="2:11" s="1" customFormat="1" ht="25.5" customHeight="1">
      <c r="B52" s="235"/>
      <c r="C52" s="353" t="s">
        <v>761</v>
      </c>
      <c r="D52" s="353"/>
      <c r="E52" s="353"/>
      <c r="F52" s="353"/>
      <c r="G52" s="353"/>
      <c r="H52" s="353"/>
      <c r="I52" s="353"/>
      <c r="J52" s="353"/>
      <c r="K52" s="236"/>
    </row>
    <row r="53" spans="2:11" s="1" customFormat="1" ht="5.25" customHeight="1">
      <c r="B53" s="235"/>
      <c r="C53" s="237"/>
      <c r="D53" s="237"/>
      <c r="E53" s="237"/>
      <c r="F53" s="237"/>
      <c r="G53" s="237"/>
      <c r="H53" s="237"/>
      <c r="I53" s="237"/>
      <c r="J53" s="237"/>
      <c r="K53" s="236"/>
    </row>
    <row r="54" spans="2:11" s="1" customFormat="1" ht="15" customHeight="1">
      <c r="B54" s="235"/>
      <c r="C54" s="352" t="s">
        <v>762</v>
      </c>
      <c r="D54" s="352"/>
      <c r="E54" s="352"/>
      <c r="F54" s="352"/>
      <c r="G54" s="352"/>
      <c r="H54" s="352"/>
      <c r="I54" s="352"/>
      <c r="J54" s="352"/>
      <c r="K54" s="236"/>
    </row>
    <row r="55" spans="2:11" s="1" customFormat="1" ht="15" customHeight="1">
      <c r="B55" s="235"/>
      <c r="C55" s="352" t="s">
        <v>763</v>
      </c>
      <c r="D55" s="352"/>
      <c r="E55" s="352"/>
      <c r="F55" s="352"/>
      <c r="G55" s="352"/>
      <c r="H55" s="352"/>
      <c r="I55" s="352"/>
      <c r="J55" s="352"/>
      <c r="K55" s="236"/>
    </row>
    <row r="56" spans="2:11" s="1" customFormat="1" ht="12.75" customHeight="1">
      <c r="B56" s="235"/>
      <c r="C56" s="238"/>
      <c r="D56" s="238"/>
      <c r="E56" s="238"/>
      <c r="F56" s="238"/>
      <c r="G56" s="238"/>
      <c r="H56" s="238"/>
      <c r="I56" s="238"/>
      <c r="J56" s="238"/>
      <c r="K56" s="236"/>
    </row>
    <row r="57" spans="2:11" s="1" customFormat="1" ht="15" customHeight="1">
      <c r="B57" s="235"/>
      <c r="C57" s="352" t="s">
        <v>764</v>
      </c>
      <c r="D57" s="352"/>
      <c r="E57" s="352"/>
      <c r="F57" s="352"/>
      <c r="G57" s="352"/>
      <c r="H57" s="352"/>
      <c r="I57" s="352"/>
      <c r="J57" s="352"/>
      <c r="K57" s="236"/>
    </row>
    <row r="58" spans="2:11" s="1" customFormat="1" ht="15" customHeight="1">
      <c r="B58" s="235"/>
      <c r="C58" s="240"/>
      <c r="D58" s="352" t="s">
        <v>765</v>
      </c>
      <c r="E58" s="352"/>
      <c r="F58" s="352"/>
      <c r="G58" s="352"/>
      <c r="H58" s="352"/>
      <c r="I58" s="352"/>
      <c r="J58" s="352"/>
      <c r="K58" s="236"/>
    </row>
    <row r="59" spans="2:11" s="1" customFormat="1" ht="15" customHeight="1">
      <c r="B59" s="235"/>
      <c r="C59" s="240"/>
      <c r="D59" s="352" t="s">
        <v>766</v>
      </c>
      <c r="E59" s="352"/>
      <c r="F59" s="352"/>
      <c r="G59" s="352"/>
      <c r="H59" s="352"/>
      <c r="I59" s="352"/>
      <c r="J59" s="352"/>
      <c r="K59" s="236"/>
    </row>
    <row r="60" spans="2:11" s="1" customFormat="1" ht="15" customHeight="1">
      <c r="B60" s="235"/>
      <c r="C60" s="240"/>
      <c r="D60" s="352" t="s">
        <v>767</v>
      </c>
      <c r="E60" s="352"/>
      <c r="F60" s="352"/>
      <c r="G60" s="352"/>
      <c r="H60" s="352"/>
      <c r="I60" s="352"/>
      <c r="J60" s="352"/>
      <c r="K60" s="236"/>
    </row>
    <row r="61" spans="2:11" s="1" customFormat="1" ht="15" customHeight="1">
      <c r="B61" s="235"/>
      <c r="C61" s="240"/>
      <c r="D61" s="352" t="s">
        <v>768</v>
      </c>
      <c r="E61" s="352"/>
      <c r="F61" s="352"/>
      <c r="G61" s="352"/>
      <c r="H61" s="352"/>
      <c r="I61" s="352"/>
      <c r="J61" s="352"/>
      <c r="K61" s="236"/>
    </row>
    <row r="62" spans="2:11" s="1" customFormat="1" ht="15" customHeight="1">
      <c r="B62" s="235"/>
      <c r="C62" s="240"/>
      <c r="D62" s="354" t="s">
        <v>769</v>
      </c>
      <c r="E62" s="354"/>
      <c r="F62" s="354"/>
      <c r="G62" s="354"/>
      <c r="H62" s="354"/>
      <c r="I62" s="354"/>
      <c r="J62" s="354"/>
      <c r="K62" s="236"/>
    </row>
    <row r="63" spans="2:11" s="1" customFormat="1" ht="15" customHeight="1">
      <c r="B63" s="235"/>
      <c r="C63" s="240"/>
      <c r="D63" s="352" t="s">
        <v>770</v>
      </c>
      <c r="E63" s="352"/>
      <c r="F63" s="352"/>
      <c r="G63" s="352"/>
      <c r="H63" s="352"/>
      <c r="I63" s="352"/>
      <c r="J63" s="352"/>
      <c r="K63" s="236"/>
    </row>
    <row r="64" spans="2:11" s="1" customFormat="1" ht="12.75" customHeight="1">
      <c r="B64" s="235"/>
      <c r="C64" s="240"/>
      <c r="D64" s="240"/>
      <c r="E64" s="243"/>
      <c r="F64" s="240"/>
      <c r="G64" s="240"/>
      <c r="H64" s="240"/>
      <c r="I64" s="240"/>
      <c r="J64" s="240"/>
      <c r="K64" s="236"/>
    </row>
    <row r="65" spans="2:11" s="1" customFormat="1" ht="15" customHeight="1">
      <c r="B65" s="235"/>
      <c r="C65" s="240"/>
      <c r="D65" s="352" t="s">
        <v>771</v>
      </c>
      <c r="E65" s="352"/>
      <c r="F65" s="352"/>
      <c r="G65" s="352"/>
      <c r="H65" s="352"/>
      <c r="I65" s="352"/>
      <c r="J65" s="352"/>
      <c r="K65" s="236"/>
    </row>
    <row r="66" spans="2:11" s="1" customFormat="1" ht="15" customHeight="1">
      <c r="B66" s="235"/>
      <c r="C66" s="240"/>
      <c r="D66" s="354" t="s">
        <v>772</v>
      </c>
      <c r="E66" s="354"/>
      <c r="F66" s="354"/>
      <c r="G66" s="354"/>
      <c r="H66" s="354"/>
      <c r="I66" s="354"/>
      <c r="J66" s="354"/>
      <c r="K66" s="236"/>
    </row>
    <row r="67" spans="2:11" s="1" customFormat="1" ht="15" customHeight="1">
      <c r="B67" s="235"/>
      <c r="C67" s="240"/>
      <c r="D67" s="352" t="s">
        <v>773</v>
      </c>
      <c r="E67" s="352"/>
      <c r="F67" s="352"/>
      <c r="G67" s="352"/>
      <c r="H67" s="352"/>
      <c r="I67" s="352"/>
      <c r="J67" s="352"/>
      <c r="K67" s="236"/>
    </row>
    <row r="68" spans="2:11" s="1" customFormat="1" ht="15" customHeight="1">
      <c r="B68" s="235"/>
      <c r="C68" s="240"/>
      <c r="D68" s="352" t="s">
        <v>774</v>
      </c>
      <c r="E68" s="352"/>
      <c r="F68" s="352"/>
      <c r="G68" s="352"/>
      <c r="H68" s="352"/>
      <c r="I68" s="352"/>
      <c r="J68" s="352"/>
      <c r="K68" s="236"/>
    </row>
    <row r="69" spans="2:11" s="1" customFormat="1" ht="15" customHeight="1">
      <c r="B69" s="235"/>
      <c r="C69" s="240"/>
      <c r="D69" s="352" t="s">
        <v>775</v>
      </c>
      <c r="E69" s="352"/>
      <c r="F69" s="352"/>
      <c r="G69" s="352"/>
      <c r="H69" s="352"/>
      <c r="I69" s="352"/>
      <c r="J69" s="352"/>
      <c r="K69" s="236"/>
    </row>
    <row r="70" spans="2:11" s="1" customFormat="1" ht="15" customHeight="1">
      <c r="B70" s="235"/>
      <c r="C70" s="240"/>
      <c r="D70" s="352" t="s">
        <v>776</v>
      </c>
      <c r="E70" s="352"/>
      <c r="F70" s="352"/>
      <c r="G70" s="352"/>
      <c r="H70" s="352"/>
      <c r="I70" s="352"/>
      <c r="J70" s="352"/>
      <c r="K70" s="236"/>
    </row>
    <row r="71" spans="2:11" s="1" customFormat="1" ht="12.75" customHeight="1">
      <c r="B71" s="244"/>
      <c r="C71" s="245"/>
      <c r="D71" s="245"/>
      <c r="E71" s="245"/>
      <c r="F71" s="245"/>
      <c r="G71" s="245"/>
      <c r="H71" s="245"/>
      <c r="I71" s="245"/>
      <c r="J71" s="245"/>
      <c r="K71" s="246"/>
    </row>
    <row r="72" spans="2:11" s="1" customFormat="1" ht="18.75" customHeight="1">
      <c r="B72" s="247"/>
      <c r="C72" s="247"/>
      <c r="D72" s="247"/>
      <c r="E72" s="247"/>
      <c r="F72" s="247"/>
      <c r="G72" s="247"/>
      <c r="H72" s="247"/>
      <c r="I72" s="247"/>
      <c r="J72" s="247"/>
      <c r="K72" s="248"/>
    </row>
    <row r="73" spans="2:11" s="1" customFormat="1" ht="18.75" customHeight="1">
      <c r="B73" s="248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2:11" s="1" customFormat="1" ht="7.5" customHeight="1">
      <c r="B74" s="249"/>
      <c r="C74" s="250"/>
      <c r="D74" s="250"/>
      <c r="E74" s="250"/>
      <c r="F74" s="250"/>
      <c r="G74" s="250"/>
      <c r="H74" s="250"/>
      <c r="I74" s="250"/>
      <c r="J74" s="250"/>
      <c r="K74" s="251"/>
    </row>
    <row r="75" spans="2:11" s="1" customFormat="1" ht="45" customHeight="1">
      <c r="B75" s="252"/>
      <c r="C75" s="355" t="s">
        <v>777</v>
      </c>
      <c r="D75" s="355"/>
      <c r="E75" s="355"/>
      <c r="F75" s="355"/>
      <c r="G75" s="355"/>
      <c r="H75" s="355"/>
      <c r="I75" s="355"/>
      <c r="J75" s="355"/>
      <c r="K75" s="253"/>
    </row>
    <row r="76" spans="2:11" s="1" customFormat="1" ht="17.25" customHeight="1">
      <c r="B76" s="252"/>
      <c r="C76" s="254" t="s">
        <v>778</v>
      </c>
      <c r="D76" s="254"/>
      <c r="E76" s="254"/>
      <c r="F76" s="254" t="s">
        <v>779</v>
      </c>
      <c r="G76" s="255"/>
      <c r="H76" s="254" t="s">
        <v>55</v>
      </c>
      <c r="I76" s="254" t="s">
        <v>58</v>
      </c>
      <c r="J76" s="254" t="s">
        <v>780</v>
      </c>
      <c r="K76" s="253"/>
    </row>
    <row r="77" spans="2:11" s="1" customFormat="1" ht="17.25" customHeight="1">
      <c r="B77" s="252"/>
      <c r="C77" s="256" t="s">
        <v>781</v>
      </c>
      <c r="D77" s="256"/>
      <c r="E77" s="256"/>
      <c r="F77" s="257" t="s">
        <v>782</v>
      </c>
      <c r="G77" s="258"/>
      <c r="H77" s="256"/>
      <c r="I77" s="256"/>
      <c r="J77" s="256" t="s">
        <v>783</v>
      </c>
      <c r="K77" s="253"/>
    </row>
    <row r="78" spans="2:11" s="1" customFormat="1" ht="5.25" customHeight="1">
      <c r="B78" s="252"/>
      <c r="C78" s="259"/>
      <c r="D78" s="259"/>
      <c r="E78" s="259"/>
      <c r="F78" s="259"/>
      <c r="G78" s="260"/>
      <c r="H78" s="259"/>
      <c r="I78" s="259"/>
      <c r="J78" s="259"/>
      <c r="K78" s="253"/>
    </row>
    <row r="79" spans="2:11" s="1" customFormat="1" ht="15" customHeight="1">
      <c r="B79" s="252"/>
      <c r="C79" s="241" t="s">
        <v>54</v>
      </c>
      <c r="D79" s="259"/>
      <c r="E79" s="259"/>
      <c r="F79" s="261" t="s">
        <v>78</v>
      </c>
      <c r="G79" s="260"/>
      <c r="H79" s="241" t="s">
        <v>784</v>
      </c>
      <c r="I79" s="241" t="s">
        <v>785</v>
      </c>
      <c r="J79" s="241">
        <v>20</v>
      </c>
      <c r="K79" s="253"/>
    </row>
    <row r="80" spans="2:11" s="1" customFormat="1" ht="15" customHeight="1">
      <c r="B80" s="252"/>
      <c r="C80" s="241" t="s">
        <v>786</v>
      </c>
      <c r="D80" s="241"/>
      <c r="E80" s="241"/>
      <c r="F80" s="261" t="s">
        <v>78</v>
      </c>
      <c r="G80" s="260"/>
      <c r="H80" s="241" t="s">
        <v>787</v>
      </c>
      <c r="I80" s="241" t="s">
        <v>785</v>
      </c>
      <c r="J80" s="241">
        <v>120</v>
      </c>
      <c r="K80" s="253"/>
    </row>
    <row r="81" spans="2:11" s="1" customFormat="1" ht="15" customHeight="1">
      <c r="B81" s="262"/>
      <c r="C81" s="241" t="s">
        <v>788</v>
      </c>
      <c r="D81" s="241"/>
      <c r="E81" s="241"/>
      <c r="F81" s="261" t="s">
        <v>789</v>
      </c>
      <c r="G81" s="260"/>
      <c r="H81" s="241" t="s">
        <v>790</v>
      </c>
      <c r="I81" s="241" t="s">
        <v>785</v>
      </c>
      <c r="J81" s="241">
        <v>50</v>
      </c>
      <c r="K81" s="253"/>
    </row>
    <row r="82" spans="2:11" s="1" customFormat="1" ht="15" customHeight="1">
      <c r="B82" s="262"/>
      <c r="C82" s="241" t="s">
        <v>791</v>
      </c>
      <c r="D82" s="241"/>
      <c r="E82" s="241"/>
      <c r="F82" s="261" t="s">
        <v>78</v>
      </c>
      <c r="G82" s="260"/>
      <c r="H82" s="241" t="s">
        <v>792</v>
      </c>
      <c r="I82" s="241" t="s">
        <v>793</v>
      </c>
      <c r="J82" s="241"/>
      <c r="K82" s="253"/>
    </row>
    <row r="83" spans="2:11" s="1" customFormat="1" ht="15" customHeight="1">
      <c r="B83" s="262"/>
      <c r="C83" s="263" t="s">
        <v>794</v>
      </c>
      <c r="D83" s="263"/>
      <c r="E83" s="263"/>
      <c r="F83" s="264" t="s">
        <v>789</v>
      </c>
      <c r="G83" s="263"/>
      <c r="H83" s="263" t="s">
        <v>795</v>
      </c>
      <c r="I83" s="263" t="s">
        <v>785</v>
      </c>
      <c r="J83" s="263">
        <v>15</v>
      </c>
      <c r="K83" s="253"/>
    </row>
    <row r="84" spans="2:11" s="1" customFormat="1" ht="15" customHeight="1">
      <c r="B84" s="262"/>
      <c r="C84" s="263" t="s">
        <v>796</v>
      </c>
      <c r="D84" s="263"/>
      <c r="E84" s="263"/>
      <c r="F84" s="264" t="s">
        <v>789</v>
      </c>
      <c r="G84" s="263"/>
      <c r="H84" s="263" t="s">
        <v>797</v>
      </c>
      <c r="I84" s="263" t="s">
        <v>785</v>
      </c>
      <c r="J84" s="263">
        <v>15</v>
      </c>
      <c r="K84" s="253"/>
    </row>
    <row r="85" spans="2:11" s="1" customFormat="1" ht="15" customHeight="1">
      <c r="B85" s="262"/>
      <c r="C85" s="263" t="s">
        <v>798</v>
      </c>
      <c r="D85" s="263"/>
      <c r="E85" s="263"/>
      <c r="F85" s="264" t="s">
        <v>789</v>
      </c>
      <c r="G85" s="263"/>
      <c r="H85" s="263" t="s">
        <v>799</v>
      </c>
      <c r="I85" s="263" t="s">
        <v>785</v>
      </c>
      <c r="J85" s="263">
        <v>20</v>
      </c>
      <c r="K85" s="253"/>
    </row>
    <row r="86" spans="2:11" s="1" customFormat="1" ht="15" customHeight="1">
      <c r="B86" s="262"/>
      <c r="C86" s="263" t="s">
        <v>800</v>
      </c>
      <c r="D86" s="263"/>
      <c r="E86" s="263"/>
      <c r="F86" s="264" t="s">
        <v>789</v>
      </c>
      <c r="G86" s="263"/>
      <c r="H86" s="263" t="s">
        <v>801</v>
      </c>
      <c r="I86" s="263" t="s">
        <v>785</v>
      </c>
      <c r="J86" s="263">
        <v>20</v>
      </c>
      <c r="K86" s="253"/>
    </row>
    <row r="87" spans="2:11" s="1" customFormat="1" ht="15" customHeight="1">
      <c r="B87" s="262"/>
      <c r="C87" s="241" t="s">
        <v>802</v>
      </c>
      <c r="D87" s="241"/>
      <c r="E87" s="241"/>
      <c r="F87" s="261" t="s">
        <v>789</v>
      </c>
      <c r="G87" s="260"/>
      <c r="H87" s="241" t="s">
        <v>803</v>
      </c>
      <c r="I87" s="241" t="s">
        <v>785</v>
      </c>
      <c r="J87" s="241">
        <v>50</v>
      </c>
      <c r="K87" s="253"/>
    </row>
    <row r="88" spans="2:11" s="1" customFormat="1" ht="15" customHeight="1">
      <c r="B88" s="262"/>
      <c r="C88" s="241" t="s">
        <v>804</v>
      </c>
      <c r="D88" s="241"/>
      <c r="E88" s="241"/>
      <c r="F88" s="261" t="s">
        <v>789</v>
      </c>
      <c r="G88" s="260"/>
      <c r="H88" s="241" t="s">
        <v>805</v>
      </c>
      <c r="I88" s="241" t="s">
        <v>785</v>
      </c>
      <c r="J88" s="241">
        <v>20</v>
      </c>
      <c r="K88" s="253"/>
    </row>
    <row r="89" spans="2:11" s="1" customFormat="1" ht="15" customHeight="1">
      <c r="B89" s="262"/>
      <c r="C89" s="241" t="s">
        <v>806</v>
      </c>
      <c r="D89" s="241"/>
      <c r="E89" s="241"/>
      <c r="F89" s="261" t="s">
        <v>789</v>
      </c>
      <c r="G89" s="260"/>
      <c r="H89" s="241" t="s">
        <v>807</v>
      </c>
      <c r="I89" s="241" t="s">
        <v>785</v>
      </c>
      <c r="J89" s="241">
        <v>20</v>
      </c>
      <c r="K89" s="253"/>
    </row>
    <row r="90" spans="2:11" s="1" customFormat="1" ht="15" customHeight="1">
      <c r="B90" s="262"/>
      <c r="C90" s="241" t="s">
        <v>808</v>
      </c>
      <c r="D90" s="241"/>
      <c r="E90" s="241"/>
      <c r="F90" s="261" t="s">
        <v>789</v>
      </c>
      <c r="G90" s="260"/>
      <c r="H90" s="241" t="s">
        <v>809</v>
      </c>
      <c r="I90" s="241" t="s">
        <v>785</v>
      </c>
      <c r="J90" s="241">
        <v>50</v>
      </c>
      <c r="K90" s="253"/>
    </row>
    <row r="91" spans="2:11" s="1" customFormat="1" ht="15" customHeight="1">
      <c r="B91" s="262"/>
      <c r="C91" s="241" t="s">
        <v>810</v>
      </c>
      <c r="D91" s="241"/>
      <c r="E91" s="241"/>
      <c r="F91" s="261" t="s">
        <v>789</v>
      </c>
      <c r="G91" s="260"/>
      <c r="H91" s="241" t="s">
        <v>810</v>
      </c>
      <c r="I91" s="241" t="s">
        <v>785</v>
      </c>
      <c r="J91" s="241">
        <v>50</v>
      </c>
      <c r="K91" s="253"/>
    </row>
    <row r="92" spans="2:11" s="1" customFormat="1" ht="15" customHeight="1">
      <c r="B92" s="262"/>
      <c r="C92" s="241" t="s">
        <v>811</v>
      </c>
      <c r="D92" s="241"/>
      <c r="E92" s="241"/>
      <c r="F92" s="261" t="s">
        <v>789</v>
      </c>
      <c r="G92" s="260"/>
      <c r="H92" s="241" t="s">
        <v>812</v>
      </c>
      <c r="I92" s="241" t="s">
        <v>785</v>
      </c>
      <c r="J92" s="241">
        <v>255</v>
      </c>
      <c r="K92" s="253"/>
    </row>
    <row r="93" spans="2:11" s="1" customFormat="1" ht="15" customHeight="1">
      <c r="B93" s="262"/>
      <c r="C93" s="241" t="s">
        <v>813</v>
      </c>
      <c r="D93" s="241"/>
      <c r="E93" s="241"/>
      <c r="F93" s="261" t="s">
        <v>78</v>
      </c>
      <c r="G93" s="260"/>
      <c r="H93" s="241" t="s">
        <v>814</v>
      </c>
      <c r="I93" s="241" t="s">
        <v>815</v>
      </c>
      <c r="J93" s="241"/>
      <c r="K93" s="253"/>
    </row>
    <row r="94" spans="2:11" s="1" customFormat="1" ht="15" customHeight="1">
      <c r="B94" s="262"/>
      <c r="C94" s="241" t="s">
        <v>816</v>
      </c>
      <c r="D94" s="241"/>
      <c r="E94" s="241"/>
      <c r="F94" s="261" t="s">
        <v>78</v>
      </c>
      <c r="G94" s="260"/>
      <c r="H94" s="241" t="s">
        <v>817</v>
      </c>
      <c r="I94" s="241" t="s">
        <v>818</v>
      </c>
      <c r="J94" s="241"/>
      <c r="K94" s="253"/>
    </row>
    <row r="95" spans="2:11" s="1" customFormat="1" ht="15" customHeight="1">
      <c r="B95" s="262"/>
      <c r="C95" s="241" t="s">
        <v>819</v>
      </c>
      <c r="D95" s="241"/>
      <c r="E95" s="241"/>
      <c r="F95" s="261" t="s">
        <v>78</v>
      </c>
      <c r="G95" s="260"/>
      <c r="H95" s="241" t="s">
        <v>819</v>
      </c>
      <c r="I95" s="241" t="s">
        <v>818</v>
      </c>
      <c r="J95" s="241"/>
      <c r="K95" s="253"/>
    </row>
    <row r="96" spans="2:11" s="1" customFormat="1" ht="15" customHeight="1">
      <c r="B96" s="262"/>
      <c r="C96" s="241" t="s">
        <v>39</v>
      </c>
      <c r="D96" s="241"/>
      <c r="E96" s="241"/>
      <c r="F96" s="261" t="s">
        <v>78</v>
      </c>
      <c r="G96" s="260"/>
      <c r="H96" s="241" t="s">
        <v>820</v>
      </c>
      <c r="I96" s="241" t="s">
        <v>818</v>
      </c>
      <c r="J96" s="241"/>
      <c r="K96" s="253"/>
    </row>
    <row r="97" spans="2:11" s="1" customFormat="1" ht="15" customHeight="1">
      <c r="B97" s="262"/>
      <c r="C97" s="241" t="s">
        <v>49</v>
      </c>
      <c r="D97" s="241"/>
      <c r="E97" s="241"/>
      <c r="F97" s="261" t="s">
        <v>78</v>
      </c>
      <c r="G97" s="260"/>
      <c r="H97" s="241" t="s">
        <v>821</v>
      </c>
      <c r="I97" s="241" t="s">
        <v>818</v>
      </c>
      <c r="J97" s="241"/>
      <c r="K97" s="253"/>
    </row>
    <row r="98" spans="2:11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pans="2:11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pans="2:11" s="1" customFormat="1" ht="18.75" customHeight="1">
      <c r="B100" s="248"/>
      <c r="C100" s="248"/>
      <c r="D100" s="248"/>
      <c r="E100" s="248"/>
      <c r="F100" s="248"/>
      <c r="G100" s="248"/>
      <c r="H100" s="248"/>
      <c r="I100" s="248"/>
      <c r="J100" s="248"/>
      <c r="K100" s="248"/>
    </row>
    <row r="101" spans="2:11" s="1" customFormat="1" ht="7.5" customHeight="1">
      <c r="B101" s="249"/>
      <c r="C101" s="250"/>
      <c r="D101" s="250"/>
      <c r="E101" s="250"/>
      <c r="F101" s="250"/>
      <c r="G101" s="250"/>
      <c r="H101" s="250"/>
      <c r="I101" s="250"/>
      <c r="J101" s="250"/>
      <c r="K101" s="251"/>
    </row>
    <row r="102" spans="2:11" s="1" customFormat="1" ht="45" customHeight="1">
      <c r="B102" s="252"/>
      <c r="C102" s="355" t="s">
        <v>822</v>
      </c>
      <c r="D102" s="355"/>
      <c r="E102" s="355"/>
      <c r="F102" s="355"/>
      <c r="G102" s="355"/>
      <c r="H102" s="355"/>
      <c r="I102" s="355"/>
      <c r="J102" s="355"/>
      <c r="K102" s="253"/>
    </row>
    <row r="103" spans="2:11" s="1" customFormat="1" ht="17.25" customHeight="1">
      <c r="B103" s="252"/>
      <c r="C103" s="254" t="s">
        <v>778</v>
      </c>
      <c r="D103" s="254"/>
      <c r="E103" s="254"/>
      <c r="F103" s="254" t="s">
        <v>779</v>
      </c>
      <c r="G103" s="255"/>
      <c r="H103" s="254" t="s">
        <v>55</v>
      </c>
      <c r="I103" s="254" t="s">
        <v>58</v>
      </c>
      <c r="J103" s="254" t="s">
        <v>780</v>
      </c>
      <c r="K103" s="253"/>
    </row>
    <row r="104" spans="2:11" s="1" customFormat="1" ht="17.25" customHeight="1">
      <c r="B104" s="252"/>
      <c r="C104" s="256" t="s">
        <v>781</v>
      </c>
      <c r="D104" s="256"/>
      <c r="E104" s="256"/>
      <c r="F104" s="257" t="s">
        <v>782</v>
      </c>
      <c r="G104" s="258"/>
      <c r="H104" s="256"/>
      <c r="I104" s="256"/>
      <c r="J104" s="256" t="s">
        <v>783</v>
      </c>
      <c r="K104" s="253"/>
    </row>
    <row r="105" spans="2:11" s="1" customFormat="1" ht="5.25" customHeight="1">
      <c r="B105" s="252"/>
      <c r="C105" s="254"/>
      <c r="D105" s="254"/>
      <c r="E105" s="254"/>
      <c r="F105" s="254"/>
      <c r="G105" s="270"/>
      <c r="H105" s="254"/>
      <c r="I105" s="254"/>
      <c r="J105" s="254"/>
      <c r="K105" s="253"/>
    </row>
    <row r="106" spans="2:11" s="1" customFormat="1" ht="15" customHeight="1">
      <c r="B106" s="252"/>
      <c r="C106" s="241" t="s">
        <v>54</v>
      </c>
      <c r="D106" s="259"/>
      <c r="E106" s="259"/>
      <c r="F106" s="261" t="s">
        <v>78</v>
      </c>
      <c r="G106" s="270"/>
      <c r="H106" s="241" t="s">
        <v>823</v>
      </c>
      <c r="I106" s="241" t="s">
        <v>785</v>
      </c>
      <c r="J106" s="241">
        <v>20</v>
      </c>
      <c r="K106" s="253"/>
    </row>
    <row r="107" spans="2:11" s="1" customFormat="1" ht="15" customHeight="1">
      <c r="B107" s="252"/>
      <c r="C107" s="241" t="s">
        <v>786</v>
      </c>
      <c r="D107" s="241"/>
      <c r="E107" s="241"/>
      <c r="F107" s="261" t="s">
        <v>78</v>
      </c>
      <c r="G107" s="241"/>
      <c r="H107" s="241" t="s">
        <v>823</v>
      </c>
      <c r="I107" s="241" t="s">
        <v>785</v>
      </c>
      <c r="J107" s="241">
        <v>120</v>
      </c>
      <c r="K107" s="253"/>
    </row>
    <row r="108" spans="2:11" s="1" customFormat="1" ht="15" customHeight="1">
      <c r="B108" s="262"/>
      <c r="C108" s="241" t="s">
        <v>788</v>
      </c>
      <c r="D108" s="241"/>
      <c r="E108" s="241"/>
      <c r="F108" s="261" t="s">
        <v>789</v>
      </c>
      <c r="G108" s="241"/>
      <c r="H108" s="241" t="s">
        <v>823</v>
      </c>
      <c r="I108" s="241" t="s">
        <v>785</v>
      </c>
      <c r="J108" s="241">
        <v>50</v>
      </c>
      <c r="K108" s="253"/>
    </row>
    <row r="109" spans="2:11" s="1" customFormat="1" ht="15" customHeight="1">
      <c r="B109" s="262"/>
      <c r="C109" s="241" t="s">
        <v>791</v>
      </c>
      <c r="D109" s="241"/>
      <c r="E109" s="241"/>
      <c r="F109" s="261" t="s">
        <v>78</v>
      </c>
      <c r="G109" s="241"/>
      <c r="H109" s="241" t="s">
        <v>823</v>
      </c>
      <c r="I109" s="241" t="s">
        <v>793</v>
      </c>
      <c r="J109" s="241"/>
      <c r="K109" s="253"/>
    </row>
    <row r="110" spans="2:11" s="1" customFormat="1" ht="15" customHeight="1">
      <c r="B110" s="262"/>
      <c r="C110" s="241" t="s">
        <v>802</v>
      </c>
      <c r="D110" s="241"/>
      <c r="E110" s="241"/>
      <c r="F110" s="261" t="s">
        <v>789</v>
      </c>
      <c r="G110" s="241"/>
      <c r="H110" s="241" t="s">
        <v>823</v>
      </c>
      <c r="I110" s="241" t="s">
        <v>785</v>
      </c>
      <c r="J110" s="241">
        <v>50</v>
      </c>
      <c r="K110" s="253"/>
    </row>
    <row r="111" spans="2:11" s="1" customFormat="1" ht="15" customHeight="1">
      <c r="B111" s="262"/>
      <c r="C111" s="241" t="s">
        <v>810</v>
      </c>
      <c r="D111" s="241"/>
      <c r="E111" s="241"/>
      <c r="F111" s="261" t="s">
        <v>789</v>
      </c>
      <c r="G111" s="241"/>
      <c r="H111" s="241" t="s">
        <v>823</v>
      </c>
      <c r="I111" s="241" t="s">
        <v>785</v>
      </c>
      <c r="J111" s="241">
        <v>50</v>
      </c>
      <c r="K111" s="253"/>
    </row>
    <row r="112" spans="2:11" s="1" customFormat="1" ht="15" customHeight="1">
      <c r="B112" s="262"/>
      <c r="C112" s="241" t="s">
        <v>808</v>
      </c>
      <c r="D112" s="241"/>
      <c r="E112" s="241"/>
      <c r="F112" s="261" t="s">
        <v>789</v>
      </c>
      <c r="G112" s="241"/>
      <c r="H112" s="241" t="s">
        <v>823</v>
      </c>
      <c r="I112" s="241" t="s">
        <v>785</v>
      </c>
      <c r="J112" s="241">
        <v>50</v>
      </c>
      <c r="K112" s="253"/>
    </row>
    <row r="113" spans="2:11" s="1" customFormat="1" ht="15" customHeight="1">
      <c r="B113" s="262"/>
      <c r="C113" s="241" t="s">
        <v>54</v>
      </c>
      <c r="D113" s="241"/>
      <c r="E113" s="241"/>
      <c r="F113" s="261" t="s">
        <v>78</v>
      </c>
      <c r="G113" s="241"/>
      <c r="H113" s="241" t="s">
        <v>824</v>
      </c>
      <c r="I113" s="241" t="s">
        <v>785</v>
      </c>
      <c r="J113" s="241">
        <v>20</v>
      </c>
      <c r="K113" s="253"/>
    </row>
    <row r="114" spans="2:11" s="1" customFormat="1" ht="15" customHeight="1">
      <c r="B114" s="262"/>
      <c r="C114" s="241" t="s">
        <v>825</v>
      </c>
      <c r="D114" s="241"/>
      <c r="E114" s="241"/>
      <c r="F114" s="261" t="s">
        <v>78</v>
      </c>
      <c r="G114" s="241"/>
      <c r="H114" s="241" t="s">
        <v>826</v>
      </c>
      <c r="I114" s="241" t="s">
        <v>785</v>
      </c>
      <c r="J114" s="241">
        <v>120</v>
      </c>
      <c r="K114" s="253"/>
    </row>
    <row r="115" spans="2:11" s="1" customFormat="1" ht="15" customHeight="1">
      <c r="B115" s="262"/>
      <c r="C115" s="241" t="s">
        <v>39</v>
      </c>
      <c r="D115" s="241"/>
      <c r="E115" s="241"/>
      <c r="F115" s="261" t="s">
        <v>78</v>
      </c>
      <c r="G115" s="241"/>
      <c r="H115" s="241" t="s">
        <v>827</v>
      </c>
      <c r="I115" s="241" t="s">
        <v>818</v>
      </c>
      <c r="J115" s="241"/>
      <c r="K115" s="253"/>
    </row>
    <row r="116" spans="2:11" s="1" customFormat="1" ht="15" customHeight="1">
      <c r="B116" s="262"/>
      <c r="C116" s="241" t="s">
        <v>49</v>
      </c>
      <c r="D116" s="241"/>
      <c r="E116" s="241"/>
      <c r="F116" s="261" t="s">
        <v>78</v>
      </c>
      <c r="G116" s="241"/>
      <c r="H116" s="241" t="s">
        <v>828</v>
      </c>
      <c r="I116" s="241" t="s">
        <v>818</v>
      </c>
      <c r="J116" s="241"/>
      <c r="K116" s="253"/>
    </row>
    <row r="117" spans="2:11" s="1" customFormat="1" ht="15" customHeight="1">
      <c r="B117" s="262"/>
      <c r="C117" s="241" t="s">
        <v>58</v>
      </c>
      <c r="D117" s="241"/>
      <c r="E117" s="241"/>
      <c r="F117" s="261" t="s">
        <v>78</v>
      </c>
      <c r="G117" s="241"/>
      <c r="H117" s="241" t="s">
        <v>829</v>
      </c>
      <c r="I117" s="241" t="s">
        <v>830</v>
      </c>
      <c r="J117" s="241"/>
      <c r="K117" s="253"/>
    </row>
    <row r="118" spans="2:11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pans="2:11" s="1" customFormat="1" ht="18.75" customHeight="1">
      <c r="B119" s="272"/>
      <c r="C119" s="238"/>
      <c r="D119" s="238"/>
      <c r="E119" s="238"/>
      <c r="F119" s="273"/>
      <c r="G119" s="238"/>
      <c r="H119" s="238"/>
      <c r="I119" s="238"/>
      <c r="J119" s="238"/>
      <c r="K119" s="272"/>
    </row>
    <row r="120" spans="2:11" s="1" customFormat="1" ht="18.75" customHeight="1">
      <c r="B120" s="248"/>
      <c r="C120" s="248"/>
      <c r="D120" s="248"/>
      <c r="E120" s="248"/>
      <c r="F120" s="248"/>
      <c r="G120" s="248"/>
      <c r="H120" s="248"/>
      <c r="I120" s="248"/>
      <c r="J120" s="248"/>
      <c r="K120" s="248"/>
    </row>
    <row r="121" spans="2:1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pans="2:11" s="1" customFormat="1" ht="45" customHeight="1">
      <c r="B122" s="277"/>
      <c r="C122" s="351" t="s">
        <v>831</v>
      </c>
      <c r="D122" s="351"/>
      <c r="E122" s="351"/>
      <c r="F122" s="351"/>
      <c r="G122" s="351"/>
      <c r="H122" s="351"/>
      <c r="I122" s="351"/>
      <c r="J122" s="351"/>
      <c r="K122" s="278"/>
    </row>
    <row r="123" spans="2:11" s="1" customFormat="1" ht="17.25" customHeight="1">
      <c r="B123" s="279"/>
      <c r="C123" s="254" t="s">
        <v>778</v>
      </c>
      <c r="D123" s="254"/>
      <c r="E123" s="254"/>
      <c r="F123" s="254" t="s">
        <v>779</v>
      </c>
      <c r="G123" s="255"/>
      <c r="H123" s="254" t="s">
        <v>55</v>
      </c>
      <c r="I123" s="254" t="s">
        <v>58</v>
      </c>
      <c r="J123" s="254" t="s">
        <v>780</v>
      </c>
      <c r="K123" s="280"/>
    </row>
    <row r="124" spans="2:11" s="1" customFormat="1" ht="17.25" customHeight="1">
      <c r="B124" s="279"/>
      <c r="C124" s="256" t="s">
        <v>781</v>
      </c>
      <c r="D124" s="256"/>
      <c r="E124" s="256"/>
      <c r="F124" s="257" t="s">
        <v>782</v>
      </c>
      <c r="G124" s="258"/>
      <c r="H124" s="256"/>
      <c r="I124" s="256"/>
      <c r="J124" s="256" t="s">
        <v>783</v>
      </c>
      <c r="K124" s="280"/>
    </row>
    <row r="125" spans="2:11" s="1" customFormat="1" ht="5.25" customHeight="1">
      <c r="B125" s="281"/>
      <c r="C125" s="259"/>
      <c r="D125" s="259"/>
      <c r="E125" s="259"/>
      <c r="F125" s="259"/>
      <c r="G125" s="241"/>
      <c r="H125" s="259"/>
      <c r="I125" s="259"/>
      <c r="J125" s="259"/>
      <c r="K125" s="282"/>
    </row>
    <row r="126" spans="2:11" s="1" customFormat="1" ht="15" customHeight="1">
      <c r="B126" s="281"/>
      <c r="C126" s="241" t="s">
        <v>786</v>
      </c>
      <c r="D126" s="259"/>
      <c r="E126" s="259"/>
      <c r="F126" s="261" t="s">
        <v>78</v>
      </c>
      <c r="G126" s="241"/>
      <c r="H126" s="241" t="s">
        <v>823</v>
      </c>
      <c r="I126" s="241" t="s">
        <v>785</v>
      </c>
      <c r="J126" s="241">
        <v>120</v>
      </c>
      <c r="K126" s="283"/>
    </row>
    <row r="127" spans="2:11" s="1" customFormat="1" ht="15" customHeight="1">
      <c r="B127" s="281"/>
      <c r="C127" s="241" t="s">
        <v>832</v>
      </c>
      <c r="D127" s="241"/>
      <c r="E127" s="241"/>
      <c r="F127" s="261" t="s">
        <v>78</v>
      </c>
      <c r="G127" s="241"/>
      <c r="H127" s="241" t="s">
        <v>833</v>
      </c>
      <c r="I127" s="241" t="s">
        <v>785</v>
      </c>
      <c r="J127" s="241" t="s">
        <v>834</v>
      </c>
      <c r="K127" s="283"/>
    </row>
    <row r="128" spans="2:11" s="1" customFormat="1" ht="15" customHeight="1">
      <c r="B128" s="281"/>
      <c r="C128" s="241" t="s">
        <v>732</v>
      </c>
      <c r="D128" s="241"/>
      <c r="E128" s="241"/>
      <c r="F128" s="261" t="s">
        <v>78</v>
      </c>
      <c r="G128" s="241"/>
      <c r="H128" s="241" t="s">
        <v>835</v>
      </c>
      <c r="I128" s="241" t="s">
        <v>785</v>
      </c>
      <c r="J128" s="241" t="s">
        <v>834</v>
      </c>
      <c r="K128" s="283"/>
    </row>
    <row r="129" spans="2:11" s="1" customFormat="1" ht="15" customHeight="1">
      <c r="B129" s="281"/>
      <c r="C129" s="241" t="s">
        <v>794</v>
      </c>
      <c r="D129" s="241"/>
      <c r="E129" s="241"/>
      <c r="F129" s="261" t="s">
        <v>789</v>
      </c>
      <c r="G129" s="241"/>
      <c r="H129" s="241" t="s">
        <v>795</v>
      </c>
      <c r="I129" s="241" t="s">
        <v>785</v>
      </c>
      <c r="J129" s="241">
        <v>15</v>
      </c>
      <c r="K129" s="283"/>
    </row>
    <row r="130" spans="2:11" s="1" customFormat="1" ht="15" customHeight="1">
      <c r="B130" s="281"/>
      <c r="C130" s="263" t="s">
        <v>796</v>
      </c>
      <c r="D130" s="263"/>
      <c r="E130" s="263"/>
      <c r="F130" s="264" t="s">
        <v>789</v>
      </c>
      <c r="G130" s="263"/>
      <c r="H130" s="263" t="s">
        <v>797</v>
      </c>
      <c r="I130" s="263" t="s">
        <v>785</v>
      </c>
      <c r="J130" s="263">
        <v>15</v>
      </c>
      <c r="K130" s="283"/>
    </row>
    <row r="131" spans="2:11" s="1" customFormat="1" ht="15" customHeight="1">
      <c r="B131" s="281"/>
      <c r="C131" s="263" t="s">
        <v>798</v>
      </c>
      <c r="D131" s="263"/>
      <c r="E131" s="263"/>
      <c r="F131" s="264" t="s">
        <v>789</v>
      </c>
      <c r="G131" s="263"/>
      <c r="H131" s="263" t="s">
        <v>799</v>
      </c>
      <c r="I131" s="263" t="s">
        <v>785</v>
      </c>
      <c r="J131" s="263">
        <v>20</v>
      </c>
      <c r="K131" s="283"/>
    </row>
    <row r="132" spans="2:11" s="1" customFormat="1" ht="15" customHeight="1">
      <c r="B132" s="281"/>
      <c r="C132" s="263" t="s">
        <v>800</v>
      </c>
      <c r="D132" s="263"/>
      <c r="E132" s="263"/>
      <c r="F132" s="264" t="s">
        <v>789</v>
      </c>
      <c r="G132" s="263"/>
      <c r="H132" s="263" t="s">
        <v>801</v>
      </c>
      <c r="I132" s="263" t="s">
        <v>785</v>
      </c>
      <c r="J132" s="263">
        <v>20</v>
      </c>
      <c r="K132" s="283"/>
    </row>
    <row r="133" spans="2:11" s="1" customFormat="1" ht="15" customHeight="1">
      <c r="B133" s="281"/>
      <c r="C133" s="241" t="s">
        <v>788</v>
      </c>
      <c r="D133" s="241"/>
      <c r="E133" s="241"/>
      <c r="F133" s="261" t="s">
        <v>789</v>
      </c>
      <c r="G133" s="241"/>
      <c r="H133" s="241" t="s">
        <v>823</v>
      </c>
      <c r="I133" s="241" t="s">
        <v>785</v>
      </c>
      <c r="J133" s="241">
        <v>50</v>
      </c>
      <c r="K133" s="283"/>
    </row>
    <row r="134" spans="2:11" s="1" customFormat="1" ht="15" customHeight="1">
      <c r="B134" s="281"/>
      <c r="C134" s="241" t="s">
        <v>802</v>
      </c>
      <c r="D134" s="241"/>
      <c r="E134" s="241"/>
      <c r="F134" s="261" t="s">
        <v>789</v>
      </c>
      <c r="G134" s="241"/>
      <c r="H134" s="241" t="s">
        <v>823</v>
      </c>
      <c r="I134" s="241" t="s">
        <v>785</v>
      </c>
      <c r="J134" s="241">
        <v>50</v>
      </c>
      <c r="K134" s="283"/>
    </row>
    <row r="135" spans="2:11" s="1" customFormat="1" ht="15" customHeight="1">
      <c r="B135" s="281"/>
      <c r="C135" s="241" t="s">
        <v>808</v>
      </c>
      <c r="D135" s="241"/>
      <c r="E135" s="241"/>
      <c r="F135" s="261" t="s">
        <v>789</v>
      </c>
      <c r="G135" s="241"/>
      <c r="H135" s="241" t="s">
        <v>823</v>
      </c>
      <c r="I135" s="241" t="s">
        <v>785</v>
      </c>
      <c r="J135" s="241">
        <v>50</v>
      </c>
      <c r="K135" s="283"/>
    </row>
    <row r="136" spans="2:11" s="1" customFormat="1" ht="15" customHeight="1">
      <c r="B136" s="281"/>
      <c r="C136" s="241" t="s">
        <v>810</v>
      </c>
      <c r="D136" s="241"/>
      <c r="E136" s="241"/>
      <c r="F136" s="261" t="s">
        <v>789</v>
      </c>
      <c r="G136" s="241"/>
      <c r="H136" s="241" t="s">
        <v>823</v>
      </c>
      <c r="I136" s="241" t="s">
        <v>785</v>
      </c>
      <c r="J136" s="241">
        <v>50</v>
      </c>
      <c r="K136" s="283"/>
    </row>
    <row r="137" spans="2:11" s="1" customFormat="1" ht="15" customHeight="1">
      <c r="B137" s="281"/>
      <c r="C137" s="241" t="s">
        <v>811</v>
      </c>
      <c r="D137" s="241"/>
      <c r="E137" s="241"/>
      <c r="F137" s="261" t="s">
        <v>789</v>
      </c>
      <c r="G137" s="241"/>
      <c r="H137" s="241" t="s">
        <v>836</v>
      </c>
      <c r="I137" s="241" t="s">
        <v>785</v>
      </c>
      <c r="J137" s="241">
        <v>255</v>
      </c>
      <c r="K137" s="283"/>
    </row>
    <row r="138" spans="2:11" s="1" customFormat="1" ht="15" customHeight="1">
      <c r="B138" s="281"/>
      <c r="C138" s="241" t="s">
        <v>813</v>
      </c>
      <c r="D138" s="241"/>
      <c r="E138" s="241"/>
      <c r="F138" s="261" t="s">
        <v>78</v>
      </c>
      <c r="G138" s="241"/>
      <c r="H138" s="241" t="s">
        <v>837</v>
      </c>
      <c r="I138" s="241" t="s">
        <v>815</v>
      </c>
      <c r="J138" s="241"/>
      <c r="K138" s="283"/>
    </row>
    <row r="139" spans="2:11" s="1" customFormat="1" ht="15" customHeight="1">
      <c r="B139" s="281"/>
      <c r="C139" s="241" t="s">
        <v>816</v>
      </c>
      <c r="D139" s="241"/>
      <c r="E139" s="241"/>
      <c r="F139" s="261" t="s">
        <v>78</v>
      </c>
      <c r="G139" s="241"/>
      <c r="H139" s="241" t="s">
        <v>838</v>
      </c>
      <c r="I139" s="241" t="s">
        <v>818</v>
      </c>
      <c r="J139" s="241"/>
      <c r="K139" s="283"/>
    </row>
    <row r="140" spans="2:11" s="1" customFormat="1" ht="15" customHeight="1">
      <c r="B140" s="281"/>
      <c r="C140" s="241" t="s">
        <v>819</v>
      </c>
      <c r="D140" s="241"/>
      <c r="E140" s="241"/>
      <c r="F140" s="261" t="s">
        <v>78</v>
      </c>
      <c r="G140" s="241"/>
      <c r="H140" s="241" t="s">
        <v>819</v>
      </c>
      <c r="I140" s="241" t="s">
        <v>818</v>
      </c>
      <c r="J140" s="241"/>
      <c r="K140" s="283"/>
    </row>
    <row r="141" spans="2:11" s="1" customFormat="1" ht="15" customHeight="1">
      <c r="B141" s="281"/>
      <c r="C141" s="241" t="s">
        <v>39</v>
      </c>
      <c r="D141" s="241"/>
      <c r="E141" s="241"/>
      <c r="F141" s="261" t="s">
        <v>78</v>
      </c>
      <c r="G141" s="241"/>
      <c r="H141" s="241" t="s">
        <v>839</v>
      </c>
      <c r="I141" s="241" t="s">
        <v>818</v>
      </c>
      <c r="J141" s="241"/>
      <c r="K141" s="283"/>
    </row>
    <row r="142" spans="2:11" s="1" customFormat="1" ht="15" customHeight="1">
      <c r="B142" s="281"/>
      <c r="C142" s="241" t="s">
        <v>840</v>
      </c>
      <c r="D142" s="241"/>
      <c r="E142" s="241"/>
      <c r="F142" s="261" t="s">
        <v>78</v>
      </c>
      <c r="G142" s="241"/>
      <c r="H142" s="241" t="s">
        <v>841</v>
      </c>
      <c r="I142" s="241" t="s">
        <v>818</v>
      </c>
      <c r="J142" s="241"/>
      <c r="K142" s="283"/>
    </row>
    <row r="143" spans="2:11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pans="2:11" s="1" customFormat="1" ht="18.75" customHeight="1">
      <c r="B144" s="238"/>
      <c r="C144" s="238"/>
      <c r="D144" s="238"/>
      <c r="E144" s="238"/>
      <c r="F144" s="273"/>
      <c r="G144" s="238"/>
      <c r="H144" s="238"/>
      <c r="I144" s="238"/>
      <c r="J144" s="238"/>
      <c r="K144" s="238"/>
    </row>
    <row r="145" spans="2:11" s="1" customFormat="1" ht="18.75" customHeight="1">
      <c r="B145" s="248"/>
      <c r="C145" s="248"/>
      <c r="D145" s="248"/>
      <c r="E145" s="248"/>
      <c r="F145" s="248"/>
      <c r="G145" s="248"/>
      <c r="H145" s="248"/>
      <c r="I145" s="248"/>
      <c r="J145" s="248"/>
      <c r="K145" s="248"/>
    </row>
    <row r="146" spans="2:11" s="1" customFormat="1" ht="7.5" customHeight="1">
      <c r="B146" s="249"/>
      <c r="C146" s="250"/>
      <c r="D146" s="250"/>
      <c r="E146" s="250"/>
      <c r="F146" s="250"/>
      <c r="G146" s="250"/>
      <c r="H146" s="250"/>
      <c r="I146" s="250"/>
      <c r="J146" s="250"/>
      <c r="K146" s="251"/>
    </row>
    <row r="147" spans="2:11" s="1" customFormat="1" ht="45" customHeight="1">
      <c r="B147" s="252"/>
      <c r="C147" s="355" t="s">
        <v>842</v>
      </c>
      <c r="D147" s="355"/>
      <c r="E147" s="355"/>
      <c r="F147" s="355"/>
      <c r="G147" s="355"/>
      <c r="H147" s="355"/>
      <c r="I147" s="355"/>
      <c r="J147" s="355"/>
      <c r="K147" s="253"/>
    </row>
    <row r="148" spans="2:11" s="1" customFormat="1" ht="17.25" customHeight="1">
      <c r="B148" s="252"/>
      <c r="C148" s="254" t="s">
        <v>778</v>
      </c>
      <c r="D148" s="254"/>
      <c r="E148" s="254"/>
      <c r="F148" s="254" t="s">
        <v>779</v>
      </c>
      <c r="G148" s="255"/>
      <c r="H148" s="254" t="s">
        <v>55</v>
      </c>
      <c r="I148" s="254" t="s">
        <v>58</v>
      </c>
      <c r="J148" s="254" t="s">
        <v>780</v>
      </c>
      <c r="K148" s="253"/>
    </row>
    <row r="149" spans="2:11" s="1" customFormat="1" ht="17.25" customHeight="1">
      <c r="B149" s="252"/>
      <c r="C149" s="256" t="s">
        <v>781</v>
      </c>
      <c r="D149" s="256"/>
      <c r="E149" s="256"/>
      <c r="F149" s="257" t="s">
        <v>782</v>
      </c>
      <c r="G149" s="258"/>
      <c r="H149" s="256"/>
      <c r="I149" s="256"/>
      <c r="J149" s="256" t="s">
        <v>783</v>
      </c>
      <c r="K149" s="253"/>
    </row>
    <row r="150" spans="2:11" s="1" customFormat="1" ht="5.25" customHeight="1">
      <c r="B150" s="262"/>
      <c r="C150" s="259"/>
      <c r="D150" s="259"/>
      <c r="E150" s="259"/>
      <c r="F150" s="259"/>
      <c r="G150" s="260"/>
      <c r="H150" s="259"/>
      <c r="I150" s="259"/>
      <c r="J150" s="259"/>
      <c r="K150" s="283"/>
    </row>
    <row r="151" spans="2:11" s="1" customFormat="1" ht="15" customHeight="1">
      <c r="B151" s="262"/>
      <c r="C151" s="287" t="s">
        <v>786</v>
      </c>
      <c r="D151" s="241"/>
      <c r="E151" s="241"/>
      <c r="F151" s="288" t="s">
        <v>78</v>
      </c>
      <c r="G151" s="241"/>
      <c r="H151" s="287" t="s">
        <v>823</v>
      </c>
      <c r="I151" s="287" t="s">
        <v>785</v>
      </c>
      <c r="J151" s="287">
        <v>120</v>
      </c>
      <c r="K151" s="283"/>
    </row>
    <row r="152" spans="2:11" s="1" customFormat="1" ht="15" customHeight="1">
      <c r="B152" s="262"/>
      <c r="C152" s="287" t="s">
        <v>832</v>
      </c>
      <c r="D152" s="241"/>
      <c r="E152" s="241"/>
      <c r="F152" s="288" t="s">
        <v>78</v>
      </c>
      <c r="G152" s="241"/>
      <c r="H152" s="287" t="s">
        <v>843</v>
      </c>
      <c r="I152" s="287" t="s">
        <v>785</v>
      </c>
      <c r="J152" s="287" t="s">
        <v>834</v>
      </c>
      <c r="K152" s="283"/>
    </row>
    <row r="153" spans="2:11" s="1" customFormat="1" ht="15" customHeight="1">
      <c r="B153" s="262"/>
      <c r="C153" s="287" t="s">
        <v>732</v>
      </c>
      <c r="D153" s="241"/>
      <c r="E153" s="241"/>
      <c r="F153" s="288" t="s">
        <v>78</v>
      </c>
      <c r="G153" s="241"/>
      <c r="H153" s="287" t="s">
        <v>844</v>
      </c>
      <c r="I153" s="287" t="s">
        <v>785</v>
      </c>
      <c r="J153" s="287" t="s">
        <v>834</v>
      </c>
      <c r="K153" s="283"/>
    </row>
    <row r="154" spans="2:11" s="1" customFormat="1" ht="15" customHeight="1">
      <c r="B154" s="262"/>
      <c r="C154" s="287" t="s">
        <v>788</v>
      </c>
      <c r="D154" s="241"/>
      <c r="E154" s="241"/>
      <c r="F154" s="288" t="s">
        <v>789</v>
      </c>
      <c r="G154" s="241"/>
      <c r="H154" s="287" t="s">
        <v>823</v>
      </c>
      <c r="I154" s="287" t="s">
        <v>785</v>
      </c>
      <c r="J154" s="287">
        <v>50</v>
      </c>
      <c r="K154" s="283"/>
    </row>
    <row r="155" spans="2:11" s="1" customFormat="1" ht="15" customHeight="1">
      <c r="B155" s="262"/>
      <c r="C155" s="287" t="s">
        <v>791</v>
      </c>
      <c r="D155" s="241"/>
      <c r="E155" s="241"/>
      <c r="F155" s="288" t="s">
        <v>78</v>
      </c>
      <c r="G155" s="241"/>
      <c r="H155" s="287" t="s">
        <v>823</v>
      </c>
      <c r="I155" s="287" t="s">
        <v>793</v>
      </c>
      <c r="J155" s="287"/>
      <c r="K155" s="283"/>
    </row>
    <row r="156" spans="2:11" s="1" customFormat="1" ht="15" customHeight="1">
      <c r="B156" s="262"/>
      <c r="C156" s="287" t="s">
        <v>802</v>
      </c>
      <c r="D156" s="241"/>
      <c r="E156" s="241"/>
      <c r="F156" s="288" t="s">
        <v>789</v>
      </c>
      <c r="G156" s="241"/>
      <c r="H156" s="287" t="s">
        <v>823</v>
      </c>
      <c r="I156" s="287" t="s">
        <v>785</v>
      </c>
      <c r="J156" s="287">
        <v>50</v>
      </c>
      <c r="K156" s="283"/>
    </row>
    <row r="157" spans="2:11" s="1" customFormat="1" ht="15" customHeight="1">
      <c r="B157" s="262"/>
      <c r="C157" s="287" t="s">
        <v>810</v>
      </c>
      <c r="D157" s="241"/>
      <c r="E157" s="241"/>
      <c r="F157" s="288" t="s">
        <v>789</v>
      </c>
      <c r="G157" s="241"/>
      <c r="H157" s="287" t="s">
        <v>823</v>
      </c>
      <c r="I157" s="287" t="s">
        <v>785</v>
      </c>
      <c r="J157" s="287">
        <v>50</v>
      </c>
      <c r="K157" s="283"/>
    </row>
    <row r="158" spans="2:11" s="1" customFormat="1" ht="15" customHeight="1">
      <c r="B158" s="262"/>
      <c r="C158" s="287" t="s">
        <v>808</v>
      </c>
      <c r="D158" s="241"/>
      <c r="E158" s="241"/>
      <c r="F158" s="288" t="s">
        <v>789</v>
      </c>
      <c r="G158" s="241"/>
      <c r="H158" s="287" t="s">
        <v>823</v>
      </c>
      <c r="I158" s="287" t="s">
        <v>785</v>
      </c>
      <c r="J158" s="287">
        <v>50</v>
      </c>
      <c r="K158" s="283"/>
    </row>
    <row r="159" spans="2:11" s="1" customFormat="1" ht="15" customHeight="1">
      <c r="B159" s="262"/>
      <c r="C159" s="287" t="s">
        <v>93</v>
      </c>
      <c r="D159" s="241"/>
      <c r="E159" s="241"/>
      <c r="F159" s="288" t="s">
        <v>78</v>
      </c>
      <c r="G159" s="241"/>
      <c r="H159" s="287" t="s">
        <v>845</v>
      </c>
      <c r="I159" s="287" t="s">
        <v>785</v>
      </c>
      <c r="J159" s="287" t="s">
        <v>846</v>
      </c>
      <c r="K159" s="283"/>
    </row>
    <row r="160" spans="2:11" s="1" customFormat="1" ht="15" customHeight="1">
      <c r="B160" s="262"/>
      <c r="C160" s="287" t="s">
        <v>847</v>
      </c>
      <c r="D160" s="241"/>
      <c r="E160" s="241"/>
      <c r="F160" s="288" t="s">
        <v>78</v>
      </c>
      <c r="G160" s="241"/>
      <c r="H160" s="287" t="s">
        <v>848</v>
      </c>
      <c r="I160" s="287" t="s">
        <v>818</v>
      </c>
      <c r="J160" s="287"/>
      <c r="K160" s="283"/>
    </row>
    <row r="161" spans="2:11" s="1" customFormat="1" ht="15" customHeight="1">
      <c r="B161" s="289"/>
      <c r="C161" s="271"/>
      <c r="D161" s="271"/>
      <c r="E161" s="271"/>
      <c r="F161" s="271"/>
      <c r="G161" s="271"/>
      <c r="H161" s="271"/>
      <c r="I161" s="271"/>
      <c r="J161" s="271"/>
      <c r="K161" s="290"/>
    </row>
    <row r="162" spans="2:11" s="1" customFormat="1" ht="18.75" customHeight="1">
      <c r="B162" s="238"/>
      <c r="C162" s="241"/>
      <c r="D162" s="241"/>
      <c r="E162" s="241"/>
      <c r="F162" s="261"/>
      <c r="G162" s="241"/>
      <c r="H162" s="241"/>
      <c r="I162" s="241"/>
      <c r="J162" s="241"/>
      <c r="K162" s="238"/>
    </row>
    <row r="163" spans="2:11" s="1" customFormat="1" ht="18.75" customHeight="1">
      <c r="B163" s="248"/>
      <c r="C163" s="248"/>
      <c r="D163" s="248"/>
      <c r="E163" s="248"/>
      <c r="F163" s="248"/>
      <c r="G163" s="248"/>
      <c r="H163" s="248"/>
      <c r="I163" s="248"/>
      <c r="J163" s="248"/>
      <c r="K163" s="248"/>
    </row>
    <row r="164" spans="2:11" s="1" customFormat="1" ht="7.5" customHeight="1">
      <c r="B164" s="230"/>
      <c r="C164" s="231"/>
      <c r="D164" s="231"/>
      <c r="E164" s="231"/>
      <c r="F164" s="231"/>
      <c r="G164" s="231"/>
      <c r="H164" s="231"/>
      <c r="I164" s="231"/>
      <c r="J164" s="231"/>
      <c r="K164" s="232"/>
    </row>
    <row r="165" spans="2:11" s="1" customFormat="1" ht="45" customHeight="1">
      <c r="B165" s="233"/>
      <c r="C165" s="351" t="s">
        <v>849</v>
      </c>
      <c r="D165" s="351"/>
      <c r="E165" s="351"/>
      <c r="F165" s="351"/>
      <c r="G165" s="351"/>
      <c r="H165" s="351"/>
      <c r="I165" s="351"/>
      <c r="J165" s="351"/>
      <c r="K165" s="234"/>
    </row>
    <row r="166" spans="2:11" s="1" customFormat="1" ht="17.25" customHeight="1">
      <c r="B166" s="233"/>
      <c r="C166" s="254" t="s">
        <v>778</v>
      </c>
      <c r="D166" s="254"/>
      <c r="E166" s="254"/>
      <c r="F166" s="254" t="s">
        <v>779</v>
      </c>
      <c r="G166" s="291"/>
      <c r="H166" s="292" t="s">
        <v>55</v>
      </c>
      <c r="I166" s="292" t="s">
        <v>58</v>
      </c>
      <c r="J166" s="254" t="s">
        <v>780</v>
      </c>
      <c r="K166" s="234"/>
    </row>
    <row r="167" spans="2:11" s="1" customFormat="1" ht="17.25" customHeight="1">
      <c r="B167" s="235"/>
      <c r="C167" s="256" t="s">
        <v>781</v>
      </c>
      <c r="D167" s="256"/>
      <c r="E167" s="256"/>
      <c r="F167" s="257" t="s">
        <v>782</v>
      </c>
      <c r="G167" s="293"/>
      <c r="H167" s="294"/>
      <c r="I167" s="294"/>
      <c r="J167" s="256" t="s">
        <v>783</v>
      </c>
      <c r="K167" s="236"/>
    </row>
    <row r="168" spans="2:11" s="1" customFormat="1" ht="5.25" customHeight="1">
      <c r="B168" s="262"/>
      <c r="C168" s="259"/>
      <c r="D168" s="259"/>
      <c r="E168" s="259"/>
      <c r="F168" s="259"/>
      <c r="G168" s="260"/>
      <c r="H168" s="259"/>
      <c r="I168" s="259"/>
      <c r="J168" s="259"/>
      <c r="K168" s="283"/>
    </row>
    <row r="169" spans="2:11" s="1" customFormat="1" ht="15" customHeight="1">
      <c r="B169" s="262"/>
      <c r="C169" s="241" t="s">
        <v>786</v>
      </c>
      <c r="D169" s="241"/>
      <c r="E169" s="241"/>
      <c r="F169" s="261" t="s">
        <v>78</v>
      </c>
      <c r="G169" s="241"/>
      <c r="H169" s="241" t="s">
        <v>823</v>
      </c>
      <c r="I169" s="241" t="s">
        <v>785</v>
      </c>
      <c r="J169" s="241">
        <v>120</v>
      </c>
      <c r="K169" s="283"/>
    </row>
    <row r="170" spans="2:11" s="1" customFormat="1" ht="15" customHeight="1">
      <c r="B170" s="262"/>
      <c r="C170" s="241" t="s">
        <v>832</v>
      </c>
      <c r="D170" s="241"/>
      <c r="E170" s="241"/>
      <c r="F170" s="261" t="s">
        <v>78</v>
      </c>
      <c r="G170" s="241"/>
      <c r="H170" s="241" t="s">
        <v>833</v>
      </c>
      <c r="I170" s="241" t="s">
        <v>785</v>
      </c>
      <c r="J170" s="241" t="s">
        <v>834</v>
      </c>
      <c r="K170" s="283"/>
    </row>
    <row r="171" spans="2:11" s="1" customFormat="1" ht="15" customHeight="1">
      <c r="B171" s="262"/>
      <c r="C171" s="241" t="s">
        <v>732</v>
      </c>
      <c r="D171" s="241"/>
      <c r="E171" s="241"/>
      <c r="F171" s="261" t="s">
        <v>78</v>
      </c>
      <c r="G171" s="241"/>
      <c r="H171" s="241" t="s">
        <v>850</v>
      </c>
      <c r="I171" s="241" t="s">
        <v>785</v>
      </c>
      <c r="J171" s="241" t="s">
        <v>834</v>
      </c>
      <c r="K171" s="283"/>
    </row>
    <row r="172" spans="2:11" s="1" customFormat="1" ht="15" customHeight="1">
      <c r="B172" s="262"/>
      <c r="C172" s="241" t="s">
        <v>788</v>
      </c>
      <c r="D172" s="241"/>
      <c r="E172" s="241"/>
      <c r="F172" s="261" t="s">
        <v>789</v>
      </c>
      <c r="G172" s="241"/>
      <c r="H172" s="241" t="s">
        <v>850</v>
      </c>
      <c r="I172" s="241" t="s">
        <v>785</v>
      </c>
      <c r="J172" s="241">
        <v>50</v>
      </c>
      <c r="K172" s="283"/>
    </row>
    <row r="173" spans="2:11" s="1" customFormat="1" ht="15" customHeight="1">
      <c r="B173" s="262"/>
      <c r="C173" s="241" t="s">
        <v>791</v>
      </c>
      <c r="D173" s="241"/>
      <c r="E173" s="241"/>
      <c r="F173" s="261" t="s">
        <v>78</v>
      </c>
      <c r="G173" s="241"/>
      <c r="H173" s="241" t="s">
        <v>850</v>
      </c>
      <c r="I173" s="241" t="s">
        <v>793</v>
      </c>
      <c r="J173" s="241"/>
      <c r="K173" s="283"/>
    </row>
    <row r="174" spans="2:11" s="1" customFormat="1" ht="15" customHeight="1">
      <c r="B174" s="262"/>
      <c r="C174" s="241" t="s">
        <v>802</v>
      </c>
      <c r="D174" s="241"/>
      <c r="E174" s="241"/>
      <c r="F174" s="261" t="s">
        <v>789</v>
      </c>
      <c r="G174" s="241"/>
      <c r="H174" s="241" t="s">
        <v>850</v>
      </c>
      <c r="I174" s="241" t="s">
        <v>785</v>
      </c>
      <c r="J174" s="241">
        <v>50</v>
      </c>
      <c r="K174" s="283"/>
    </row>
    <row r="175" spans="2:11" s="1" customFormat="1" ht="15" customHeight="1">
      <c r="B175" s="262"/>
      <c r="C175" s="241" t="s">
        <v>810</v>
      </c>
      <c r="D175" s="241"/>
      <c r="E175" s="241"/>
      <c r="F175" s="261" t="s">
        <v>789</v>
      </c>
      <c r="G175" s="241"/>
      <c r="H175" s="241" t="s">
        <v>850</v>
      </c>
      <c r="I175" s="241" t="s">
        <v>785</v>
      </c>
      <c r="J175" s="241">
        <v>50</v>
      </c>
      <c r="K175" s="283"/>
    </row>
    <row r="176" spans="2:11" s="1" customFormat="1" ht="15" customHeight="1">
      <c r="B176" s="262"/>
      <c r="C176" s="241" t="s">
        <v>808</v>
      </c>
      <c r="D176" s="241"/>
      <c r="E176" s="241"/>
      <c r="F176" s="261" t="s">
        <v>789</v>
      </c>
      <c r="G176" s="241"/>
      <c r="H176" s="241" t="s">
        <v>850</v>
      </c>
      <c r="I176" s="241" t="s">
        <v>785</v>
      </c>
      <c r="J176" s="241">
        <v>50</v>
      </c>
      <c r="K176" s="283"/>
    </row>
    <row r="177" spans="2:11" s="1" customFormat="1" ht="15" customHeight="1">
      <c r="B177" s="262"/>
      <c r="C177" s="241" t="s">
        <v>105</v>
      </c>
      <c r="D177" s="241"/>
      <c r="E177" s="241"/>
      <c r="F177" s="261" t="s">
        <v>78</v>
      </c>
      <c r="G177" s="241"/>
      <c r="H177" s="241" t="s">
        <v>851</v>
      </c>
      <c r="I177" s="241" t="s">
        <v>852</v>
      </c>
      <c r="J177" s="241"/>
      <c r="K177" s="283"/>
    </row>
    <row r="178" spans="2:11" s="1" customFormat="1" ht="15" customHeight="1">
      <c r="B178" s="262"/>
      <c r="C178" s="241" t="s">
        <v>58</v>
      </c>
      <c r="D178" s="241"/>
      <c r="E178" s="241"/>
      <c r="F178" s="261" t="s">
        <v>78</v>
      </c>
      <c r="G178" s="241"/>
      <c r="H178" s="241" t="s">
        <v>853</v>
      </c>
      <c r="I178" s="241" t="s">
        <v>854</v>
      </c>
      <c r="J178" s="241">
        <v>1</v>
      </c>
      <c r="K178" s="283"/>
    </row>
    <row r="179" spans="2:11" s="1" customFormat="1" ht="15" customHeight="1">
      <c r="B179" s="262"/>
      <c r="C179" s="241" t="s">
        <v>54</v>
      </c>
      <c r="D179" s="241"/>
      <c r="E179" s="241"/>
      <c r="F179" s="261" t="s">
        <v>78</v>
      </c>
      <c r="G179" s="241"/>
      <c r="H179" s="241" t="s">
        <v>855</v>
      </c>
      <c r="I179" s="241" t="s">
        <v>785</v>
      </c>
      <c r="J179" s="241">
        <v>20</v>
      </c>
      <c r="K179" s="283"/>
    </row>
    <row r="180" spans="2:11" s="1" customFormat="1" ht="15" customHeight="1">
      <c r="B180" s="262"/>
      <c r="C180" s="241" t="s">
        <v>55</v>
      </c>
      <c r="D180" s="241"/>
      <c r="E180" s="241"/>
      <c r="F180" s="261" t="s">
        <v>78</v>
      </c>
      <c r="G180" s="241"/>
      <c r="H180" s="241" t="s">
        <v>856</v>
      </c>
      <c r="I180" s="241" t="s">
        <v>785</v>
      </c>
      <c r="J180" s="241">
        <v>255</v>
      </c>
      <c r="K180" s="283"/>
    </row>
    <row r="181" spans="2:11" s="1" customFormat="1" ht="15" customHeight="1">
      <c r="B181" s="262"/>
      <c r="C181" s="241" t="s">
        <v>106</v>
      </c>
      <c r="D181" s="241"/>
      <c r="E181" s="241"/>
      <c r="F181" s="261" t="s">
        <v>78</v>
      </c>
      <c r="G181" s="241"/>
      <c r="H181" s="241" t="s">
        <v>748</v>
      </c>
      <c r="I181" s="241" t="s">
        <v>785</v>
      </c>
      <c r="J181" s="241">
        <v>10</v>
      </c>
      <c r="K181" s="283"/>
    </row>
    <row r="182" spans="2:11" s="1" customFormat="1" ht="15" customHeight="1">
      <c r="B182" s="262"/>
      <c r="C182" s="241" t="s">
        <v>107</v>
      </c>
      <c r="D182" s="241"/>
      <c r="E182" s="241"/>
      <c r="F182" s="261" t="s">
        <v>78</v>
      </c>
      <c r="G182" s="241"/>
      <c r="H182" s="241" t="s">
        <v>857</v>
      </c>
      <c r="I182" s="241" t="s">
        <v>818</v>
      </c>
      <c r="J182" s="241"/>
      <c r="K182" s="283"/>
    </row>
    <row r="183" spans="2:11" s="1" customFormat="1" ht="15" customHeight="1">
      <c r="B183" s="262"/>
      <c r="C183" s="241" t="s">
        <v>858</v>
      </c>
      <c r="D183" s="241"/>
      <c r="E183" s="241"/>
      <c r="F183" s="261" t="s">
        <v>78</v>
      </c>
      <c r="G183" s="241"/>
      <c r="H183" s="241" t="s">
        <v>859</v>
      </c>
      <c r="I183" s="241" t="s">
        <v>818</v>
      </c>
      <c r="J183" s="241"/>
      <c r="K183" s="283"/>
    </row>
    <row r="184" spans="2:11" s="1" customFormat="1" ht="15" customHeight="1">
      <c r="B184" s="262"/>
      <c r="C184" s="241" t="s">
        <v>847</v>
      </c>
      <c r="D184" s="241"/>
      <c r="E184" s="241"/>
      <c r="F184" s="261" t="s">
        <v>78</v>
      </c>
      <c r="G184" s="241"/>
      <c r="H184" s="241" t="s">
        <v>860</v>
      </c>
      <c r="I184" s="241" t="s">
        <v>818</v>
      </c>
      <c r="J184" s="241"/>
      <c r="K184" s="283"/>
    </row>
    <row r="185" spans="2:11" s="1" customFormat="1" ht="15" customHeight="1">
      <c r="B185" s="262"/>
      <c r="C185" s="241" t="s">
        <v>109</v>
      </c>
      <c r="D185" s="241"/>
      <c r="E185" s="241"/>
      <c r="F185" s="261" t="s">
        <v>789</v>
      </c>
      <c r="G185" s="241"/>
      <c r="H185" s="241" t="s">
        <v>861</v>
      </c>
      <c r="I185" s="241" t="s">
        <v>785</v>
      </c>
      <c r="J185" s="241">
        <v>50</v>
      </c>
      <c r="K185" s="283"/>
    </row>
    <row r="186" spans="2:11" s="1" customFormat="1" ht="15" customHeight="1">
      <c r="B186" s="262"/>
      <c r="C186" s="241" t="s">
        <v>862</v>
      </c>
      <c r="D186" s="241"/>
      <c r="E186" s="241"/>
      <c r="F186" s="261" t="s">
        <v>789</v>
      </c>
      <c r="G186" s="241"/>
      <c r="H186" s="241" t="s">
        <v>863</v>
      </c>
      <c r="I186" s="241" t="s">
        <v>864</v>
      </c>
      <c r="J186" s="241"/>
      <c r="K186" s="283"/>
    </row>
    <row r="187" spans="2:11" s="1" customFormat="1" ht="15" customHeight="1">
      <c r="B187" s="262"/>
      <c r="C187" s="241" t="s">
        <v>865</v>
      </c>
      <c r="D187" s="241"/>
      <c r="E187" s="241"/>
      <c r="F187" s="261" t="s">
        <v>789</v>
      </c>
      <c r="G187" s="241"/>
      <c r="H187" s="241" t="s">
        <v>866</v>
      </c>
      <c r="I187" s="241" t="s">
        <v>864</v>
      </c>
      <c r="J187" s="241"/>
      <c r="K187" s="283"/>
    </row>
    <row r="188" spans="2:11" s="1" customFormat="1" ht="15" customHeight="1">
      <c r="B188" s="262"/>
      <c r="C188" s="241" t="s">
        <v>867</v>
      </c>
      <c r="D188" s="241"/>
      <c r="E188" s="241"/>
      <c r="F188" s="261" t="s">
        <v>789</v>
      </c>
      <c r="G188" s="241"/>
      <c r="H188" s="241" t="s">
        <v>868</v>
      </c>
      <c r="I188" s="241" t="s">
        <v>864</v>
      </c>
      <c r="J188" s="241"/>
      <c r="K188" s="283"/>
    </row>
    <row r="189" spans="2:11" s="1" customFormat="1" ht="15" customHeight="1">
      <c r="B189" s="262"/>
      <c r="C189" s="295" t="s">
        <v>869</v>
      </c>
      <c r="D189" s="241"/>
      <c r="E189" s="241"/>
      <c r="F189" s="261" t="s">
        <v>789</v>
      </c>
      <c r="G189" s="241"/>
      <c r="H189" s="241" t="s">
        <v>870</v>
      </c>
      <c r="I189" s="241" t="s">
        <v>871</v>
      </c>
      <c r="J189" s="296" t="s">
        <v>872</v>
      </c>
      <c r="K189" s="283"/>
    </row>
    <row r="190" spans="2:11" s="1" customFormat="1" ht="15" customHeight="1">
      <c r="B190" s="262"/>
      <c r="C190" s="247" t="s">
        <v>43</v>
      </c>
      <c r="D190" s="241"/>
      <c r="E190" s="241"/>
      <c r="F190" s="261" t="s">
        <v>78</v>
      </c>
      <c r="G190" s="241"/>
      <c r="H190" s="238" t="s">
        <v>873</v>
      </c>
      <c r="I190" s="241" t="s">
        <v>874</v>
      </c>
      <c r="J190" s="241"/>
      <c r="K190" s="283"/>
    </row>
    <row r="191" spans="2:11" s="1" customFormat="1" ht="15" customHeight="1">
      <c r="B191" s="262"/>
      <c r="C191" s="247" t="s">
        <v>875</v>
      </c>
      <c r="D191" s="241"/>
      <c r="E191" s="241"/>
      <c r="F191" s="261" t="s">
        <v>78</v>
      </c>
      <c r="G191" s="241"/>
      <c r="H191" s="241" t="s">
        <v>876</v>
      </c>
      <c r="I191" s="241" t="s">
        <v>818</v>
      </c>
      <c r="J191" s="241"/>
      <c r="K191" s="283"/>
    </row>
    <row r="192" spans="2:11" s="1" customFormat="1" ht="15" customHeight="1">
      <c r="B192" s="262"/>
      <c r="C192" s="247" t="s">
        <v>877</v>
      </c>
      <c r="D192" s="241"/>
      <c r="E192" s="241"/>
      <c r="F192" s="261" t="s">
        <v>78</v>
      </c>
      <c r="G192" s="241"/>
      <c r="H192" s="241" t="s">
        <v>878</v>
      </c>
      <c r="I192" s="241" t="s">
        <v>818</v>
      </c>
      <c r="J192" s="241"/>
      <c r="K192" s="283"/>
    </row>
    <row r="193" spans="2:11" s="1" customFormat="1" ht="15" customHeight="1">
      <c r="B193" s="262"/>
      <c r="C193" s="247" t="s">
        <v>879</v>
      </c>
      <c r="D193" s="241"/>
      <c r="E193" s="241"/>
      <c r="F193" s="261" t="s">
        <v>789</v>
      </c>
      <c r="G193" s="241"/>
      <c r="H193" s="241" t="s">
        <v>880</v>
      </c>
      <c r="I193" s="241" t="s">
        <v>818</v>
      </c>
      <c r="J193" s="241"/>
      <c r="K193" s="283"/>
    </row>
    <row r="194" spans="2:11" s="1" customFormat="1" ht="15" customHeight="1">
      <c r="B194" s="289"/>
      <c r="C194" s="297"/>
      <c r="D194" s="271"/>
      <c r="E194" s="271"/>
      <c r="F194" s="271"/>
      <c r="G194" s="271"/>
      <c r="H194" s="271"/>
      <c r="I194" s="271"/>
      <c r="J194" s="271"/>
      <c r="K194" s="290"/>
    </row>
    <row r="195" spans="2:11" s="1" customFormat="1" ht="18.75" customHeight="1">
      <c r="B195" s="238"/>
      <c r="C195" s="241"/>
      <c r="D195" s="241"/>
      <c r="E195" s="241"/>
      <c r="F195" s="261"/>
      <c r="G195" s="241"/>
      <c r="H195" s="241"/>
      <c r="I195" s="241"/>
      <c r="J195" s="241"/>
      <c r="K195" s="238"/>
    </row>
    <row r="196" spans="2:11" s="1" customFormat="1" ht="18.75" customHeight="1">
      <c r="B196" s="238"/>
      <c r="C196" s="241"/>
      <c r="D196" s="241"/>
      <c r="E196" s="241"/>
      <c r="F196" s="261"/>
      <c r="G196" s="241"/>
      <c r="H196" s="241"/>
      <c r="I196" s="241"/>
      <c r="J196" s="241"/>
      <c r="K196" s="238"/>
    </row>
    <row r="197" spans="2:11" s="1" customFormat="1" ht="18.75" customHeight="1">
      <c r="B197" s="248"/>
      <c r="C197" s="248"/>
      <c r="D197" s="248"/>
      <c r="E197" s="248"/>
      <c r="F197" s="248"/>
      <c r="G197" s="248"/>
      <c r="H197" s="248"/>
      <c r="I197" s="248"/>
      <c r="J197" s="248"/>
      <c r="K197" s="248"/>
    </row>
    <row r="198" spans="2:11" s="1" customFormat="1" ht="12">
      <c r="B198" s="230"/>
      <c r="C198" s="231"/>
      <c r="D198" s="231"/>
      <c r="E198" s="231"/>
      <c r="F198" s="231"/>
      <c r="G198" s="231"/>
      <c r="H198" s="231"/>
      <c r="I198" s="231"/>
      <c r="J198" s="231"/>
      <c r="K198" s="232"/>
    </row>
    <row r="199" spans="2:11" s="1" customFormat="1" ht="22.2">
      <c r="B199" s="233"/>
      <c r="C199" s="351" t="s">
        <v>881</v>
      </c>
      <c r="D199" s="351"/>
      <c r="E199" s="351"/>
      <c r="F199" s="351"/>
      <c r="G199" s="351"/>
      <c r="H199" s="351"/>
      <c r="I199" s="351"/>
      <c r="J199" s="351"/>
      <c r="K199" s="234"/>
    </row>
    <row r="200" spans="2:11" s="1" customFormat="1" ht="25.5" customHeight="1">
      <c r="B200" s="233"/>
      <c r="C200" s="298" t="s">
        <v>882</v>
      </c>
      <c r="D200" s="298"/>
      <c r="E200" s="298"/>
      <c r="F200" s="298" t="s">
        <v>883</v>
      </c>
      <c r="G200" s="299"/>
      <c r="H200" s="356" t="s">
        <v>884</v>
      </c>
      <c r="I200" s="356"/>
      <c r="J200" s="356"/>
      <c r="K200" s="234"/>
    </row>
    <row r="201" spans="2:11" s="1" customFormat="1" ht="5.25" customHeight="1">
      <c r="B201" s="262"/>
      <c r="C201" s="259"/>
      <c r="D201" s="259"/>
      <c r="E201" s="259"/>
      <c r="F201" s="259"/>
      <c r="G201" s="241"/>
      <c r="H201" s="259"/>
      <c r="I201" s="259"/>
      <c r="J201" s="259"/>
      <c r="K201" s="283"/>
    </row>
    <row r="202" spans="2:11" s="1" customFormat="1" ht="15" customHeight="1">
      <c r="B202" s="262"/>
      <c r="C202" s="241" t="s">
        <v>874</v>
      </c>
      <c r="D202" s="241"/>
      <c r="E202" s="241"/>
      <c r="F202" s="261" t="s">
        <v>44</v>
      </c>
      <c r="G202" s="241"/>
      <c r="H202" s="357" t="s">
        <v>885</v>
      </c>
      <c r="I202" s="357"/>
      <c r="J202" s="357"/>
      <c r="K202" s="283"/>
    </row>
    <row r="203" spans="2:11" s="1" customFormat="1" ht="15" customHeight="1">
      <c r="B203" s="262"/>
      <c r="C203" s="268"/>
      <c r="D203" s="241"/>
      <c r="E203" s="241"/>
      <c r="F203" s="261" t="s">
        <v>45</v>
      </c>
      <c r="G203" s="241"/>
      <c r="H203" s="357" t="s">
        <v>886</v>
      </c>
      <c r="I203" s="357"/>
      <c r="J203" s="357"/>
      <c r="K203" s="283"/>
    </row>
    <row r="204" spans="2:11" s="1" customFormat="1" ht="15" customHeight="1">
      <c r="B204" s="262"/>
      <c r="C204" s="268"/>
      <c r="D204" s="241"/>
      <c r="E204" s="241"/>
      <c r="F204" s="261" t="s">
        <v>48</v>
      </c>
      <c r="G204" s="241"/>
      <c r="H204" s="357" t="s">
        <v>887</v>
      </c>
      <c r="I204" s="357"/>
      <c r="J204" s="357"/>
      <c r="K204" s="283"/>
    </row>
    <row r="205" spans="2:11" s="1" customFormat="1" ht="15" customHeight="1">
      <c r="B205" s="262"/>
      <c r="C205" s="241"/>
      <c r="D205" s="241"/>
      <c r="E205" s="241"/>
      <c r="F205" s="261" t="s">
        <v>46</v>
      </c>
      <c r="G205" s="241"/>
      <c r="H205" s="357" t="s">
        <v>888</v>
      </c>
      <c r="I205" s="357"/>
      <c r="J205" s="357"/>
      <c r="K205" s="283"/>
    </row>
    <row r="206" spans="2:11" s="1" customFormat="1" ht="15" customHeight="1">
      <c r="B206" s="262"/>
      <c r="C206" s="241"/>
      <c r="D206" s="241"/>
      <c r="E206" s="241"/>
      <c r="F206" s="261" t="s">
        <v>47</v>
      </c>
      <c r="G206" s="241"/>
      <c r="H206" s="357" t="s">
        <v>889</v>
      </c>
      <c r="I206" s="357"/>
      <c r="J206" s="357"/>
      <c r="K206" s="283"/>
    </row>
    <row r="207" spans="2:11" s="1" customFormat="1" ht="15" customHeight="1">
      <c r="B207" s="262"/>
      <c r="C207" s="241"/>
      <c r="D207" s="241"/>
      <c r="E207" s="241"/>
      <c r="F207" s="261"/>
      <c r="G207" s="241"/>
      <c r="H207" s="241"/>
      <c r="I207" s="241"/>
      <c r="J207" s="241"/>
      <c r="K207" s="283"/>
    </row>
    <row r="208" spans="2:11" s="1" customFormat="1" ht="15" customHeight="1">
      <c r="B208" s="262"/>
      <c r="C208" s="241" t="s">
        <v>830</v>
      </c>
      <c r="D208" s="241"/>
      <c r="E208" s="241"/>
      <c r="F208" s="261" t="s">
        <v>80</v>
      </c>
      <c r="G208" s="241"/>
      <c r="H208" s="357" t="s">
        <v>890</v>
      </c>
      <c r="I208" s="357"/>
      <c r="J208" s="357"/>
      <c r="K208" s="283"/>
    </row>
    <row r="209" spans="2:11" s="1" customFormat="1" ht="15" customHeight="1">
      <c r="B209" s="262"/>
      <c r="C209" s="268"/>
      <c r="D209" s="241"/>
      <c r="E209" s="241"/>
      <c r="F209" s="261" t="s">
        <v>726</v>
      </c>
      <c r="G209" s="241"/>
      <c r="H209" s="357" t="s">
        <v>727</v>
      </c>
      <c r="I209" s="357"/>
      <c r="J209" s="357"/>
      <c r="K209" s="283"/>
    </row>
    <row r="210" spans="2:11" s="1" customFormat="1" ht="15" customHeight="1">
      <c r="B210" s="262"/>
      <c r="C210" s="241"/>
      <c r="D210" s="241"/>
      <c r="E210" s="241"/>
      <c r="F210" s="261" t="s">
        <v>724</v>
      </c>
      <c r="G210" s="241"/>
      <c r="H210" s="357" t="s">
        <v>891</v>
      </c>
      <c r="I210" s="357"/>
      <c r="J210" s="357"/>
      <c r="K210" s="283"/>
    </row>
    <row r="211" spans="2:11" s="1" customFormat="1" ht="15" customHeight="1">
      <c r="B211" s="300"/>
      <c r="C211" s="268"/>
      <c r="D211" s="268"/>
      <c r="E211" s="268"/>
      <c r="F211" s="261" t="s">
        <v>728</v>
      </c>
      <c r="G211" s="247"/>
      <c r="H211" s="358" t="s">
        <v>729</v>
      </c>
      <c r="I211" s="358"/>
      <c r="J211" s="358"/>
      <c r="K211" s="301"/>
    </row>
    <row r="212" spans="2:11" s="1" customFormat="1" ht="15" customHeight="1">
      <c r="B212" s="300"/>
      <c r="C212" s="268"/>
      <c r="D212" s="268"/>
      <c r="E212" s="268"/>
      <c r="F212" s="261" t="s">
        <v>730</v>
      </c>
      <c r="G212" s="247"/>
      <c r="H212" s="358" t="s">
        <v>708</v>
      </c>
      <c r="I212" s="358"/>
      <c r="J212" s="358"/>
      <c r="K212" s="301"/>
    </row>
    <row r="213" spans="2:11" s="1" customFormat="1" ht="15" customHeight="1">
      <c r="B213" s="300"/>
      <c r="C213" s="268"/>
      <c r="D213" s="268"/>
      <c r="E213" s="268"/>
      <c r="F213" s="302"/>
      <c r="G213" s="247"/>
      <c r="H213" s="303"/>
      <c r="I213" s="303"/>
      <c r="J213" s="303"/>
      <c r="K213" s="301"/>
    </row>
    <row r="214" spans="2:11" s="1" customFormat="1" ht="15" customHeight="1">
      <c r="B214" s="300"/>
      <c r="C214" s="241" t="s">
        <v>854</v>
      </c>
      <c r="D214" s="268"/>
      <c r="E214" s="268"/>
      <c r="F214" s="261">
        <v>1</v>
      </c>
      <c r="G214" s="247"/>
      <c r="H214" s="358" t="s">
        <v>892</v>
      </c>
      <c r="I214" s="358"/>
      <c r="J214" s="358"/>
      <c r="K214" s="301"/>
    </row>
    <row r="215" spans="2:11" s="1" customFormat="1" ht="15" customHeight="1">
      <c r="B215" s="300"/>
      <c r="C215" s="268"/>
      <c r="D215" s="268"/>
      <c r="E215" s="268"/>
      <c r="F215" s="261">
        <v>2</v>
      </c>
      <c r="G215" s="247"/>
      <c r="H215" s="358" t="s">
        <v>893</v>
      </c>
      <c r="I215" s="358"/>
      <c r="J215" s="358"/>
      <c r="K215" s="301"/>
    </row>
    <row r="216" spans="2:11" s="1" customFormat="1" ht="15" customHeight="1">
      <c r="B216" s="300"/>
      <c r="C216" s="268"/>
      <c r="D216" s="268"/>
      <c r="E216" s="268"/>
      <c r="F216" s="261">
        <v>3</v>
      </c>
      <c r="G216" s="247"/>
      <c r="H216" s="358" t="s">
        <v>894</v>
      </c>
      <c r="I216" s="358"/>
      <c r="J216" s="358"/>
      <c r="K216" s="301"/>
    </row>
    <row r="217" spans="2:11" s="1" customFormat="1" ht="15" customHeight="1">
      <c r="B217" s="300"/>
      <c r="C217" s="268"/>
      <c r="D217" s="268"/>
      <c r="E217" s="268"/>
      <c r="F217" s="261">
        <v>4</v>
      </c>
      <c r="G217" s="247"/>
      <c r="H217" s="358" t="s">
        <v>895</v>
      </c>
      <c r="I217" s="358"/>
      <c r="J217" s="358"/>
      <c r="K217" s="301"/>
    </row>
    <row r="218" spans="2:11" s="1" customFormat="1" ht="12.75" customHeight="1">
      <c r="B218" s="304"/>
      <c r="C218" s="305"/>
      <c r="D218" s="305"/>
      <c r="E218" s="305"/>
      <c r="F218" s="305"/>
      <c r="G218" s="305"/>
      <c r="H218" s="305"/>
      <c r="I218" s="305"/>
      <c r="J218" s="305"/>
      <c r="K218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A - SEKCE</vt:lpstr>
      <vt:lpstr>B - SEKCE</vt:lpstr>
      <vt:lpstr>V - VRN</vt:lpstr>
      <vt:lpstr>Pokyny pro vyplnění</vt:lpstr>
      <vt:lpstr>'A - SEKCE'!Názvy_tisku</vt:lpstr>
      <vt:lpstr>'B - SEKCE'!Názvy_tisku</vt:lpstr>
      <vt:lpstr>'Rekapitulace stavby'!Názvy_tisku</vt:lpstr>
      <vt:lpstr>'V - VRN'!Názvy_tisku</vt:lpstr>
      <vt:lpstr>'A - SEKCE'!Oblast_tisku</vt:lpstr>
      <vt:lpstr>'B - SEKCE'!Oblast_tisku</vt:lpstr>
      <vt:lpstr>'Pokyny pro vyplnění'!Oblast_tisku</vt:lpstr>
      <vt:lpstr>'Rekapitulace stavby'!Oblast_tisku</vt:lpstr>
      <vt:lpstr>'V - VRN'!Oblast_tisku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Stavarka07</dc:creator>
  <cp:lastModifiedBy>Eva</cp:lastModifiedBy>
  <dcterms:created xsi:type="dcterms:W3CDTF">2020-01-05T17:56:16Z</dcterms:created>
  <dcterms:modified xsi:type="dcterms:W3CDTF">2020-01-28T16:04:43Z</dcterms:modified>
</cp:coreProperties>
</file>