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9320" windowHeight="12096" activeTab="0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<sst xmlns="http://schemas.openxmlformats.org/spreadsheetml/2006/main" count="273" uniqueCount="163">
  <si>
    <t>Název</t>
  </si>
  <si>
    <t>Hodnota</t>
  </si>
  <si>
    <t>Nadpis rekapitulace</t>
  </si>
  <si>
    <t>JKSO Seznam prací a dodávek elektrotechnických zařízení</t>
  </si>
  <si>
    <t>Akce</t>
  </si>
  <si>
    <t>Projekt</t>
  </si>
  <si>
    <t>Investor</t>
  </si>
  <si>
    <t>Město Kopřivnice</t>
  </si>
  <si>
    <t>Z. č.</t>
  </si>
  <si>
    <t>10.1353</t>
  </si>
  <si>
    <t>A. č.</t>
  </si>
  <si>
    <t>1353/15</t>
  </si>
  <si>
    <t>Smlouva</t>
  </si>
  <si>
    <t/>
  </si>
  <si>
    <t>Vypracoval</t>
  </si>
  <si>
    <t>Kontroloval</t>
  </si>
  <si>
    <t>Datum</t>
  </si>
  <si>
    <t>Zpracovatel</t>
  </si>
  <si>
    <t>CÚ</t>
  </si>
  <si>
    <t>Vlastní  - položky nezatříděny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</si>
  <si>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</si>
  <si>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</si>
  <si>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</si>
  <si>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</si>
  <si>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</si>
  <si>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</si>
  <si>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</si>
  <si>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</si>
  <si>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</si>
  <si>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</si>
  <si>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</si>
  <si>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</si>
  <si>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</si>
  <si>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</si>
  <si>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3,25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</si>
  <si>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</si>
  <si>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</si>
  <si>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</si>
  <si>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</si>
  <si>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</si>
  <si>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</si>
  <si>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</si>
  <si>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</si>
  <si>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</si>
  <si>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15</t>
  </si>
  <si>
    <t>2. sazba DPH %</t>
  </si>
  <si>
    <t>21</t>
  </si>
  <si>
    <t>Procento PM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</si>
  <si>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</si>
  <si>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</si>
  <si>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</si>
  <si>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</si>
  <si>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</si>
  <si>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</si>
  <si>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</si>
  <si>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</si>
  <si>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Nedílnou součástí tohoto výpisu je výkresová a textová část projektu: dokumenty E1,E2,E3</t>
  </si>
  <si>
    <t>Dodávky</t>
  </si>
  <si>
    <t>Rozváděč bytový v.č.504 - nástěnná rozvodnice  24M , IP40, vyp.32A/1 pol.,FO C-275-1, 1x chránič 25A/2/030mA, 2x10A/1B,  5x 16A/1B + příslušenství</t>
  </si>
  <si>
    <t>ks</t>
  </si>
  <si>
    <t>Dodávky - celkem</t>
  </si>
  <si>
    <t>Elektromontáže</t>
  </si>
  <si>
    <t>KRABICE PRO LIŠTOVÝ ROZVOD</t>
  </si>
  <si>
    <t>LK 80x28/T Krabice přístrojová pro lištové rozvody, pro spínače a zásuvky, nástěnná montáž;  b. bílá (na hořlavé podklady B až D)</t>
  </si>
  <si>
    <t>LK 80x28/2ZT Krabice přístrojová pro lištové rozvody, pro zásuvky dvojnásobné, nástěnná montáž;  b. bílá (na hořlavé podklady B až D)</t>
  </si>
  <si>
    <t>LK 80R/3 KRABICE LIŠTOVÁ</t>
  </si>
  <si>
    <t>SVORKOVNICE KABICOVÁ WAGO</t>
  </si>
  <si>
    <t>273-403 3x1,5-4mm2</t>
  </si>
  <si>
    <t>273-105 5x1-2,5mm2</t>
  </si>
  <si>
    <t>LIŠTA ELEKTROINSTALAČNÍ VČ . DÍLŮ A PŘÍSLUŠENSTVÍ S MOŽNOSTÍ OSAZENÍ PŘÍSTROJOVÝCH NOSIČŮ</t>
  </si>
  <si>
    <t>LV 40x20</t>
  </si>
  <si>
    <t>m</t>
  </si>
  <si>
    <t>LV 40x40</t>
  </si>
  <si>
    <t>Ukončení vodičů izolovaných s označením a zapojením v rozváděči nebo na přístroji</t>
  </si>
  <si>
    <t xml:space="preserve"> do 2,5 mm2</t>
  </si>
  <si>
    <t xml:space="preserve"> 4 mm2</t>
  </si>
  <si>
    <t xml:space="preserve"> 6 mm2</t>
  </si>
  <si>
    <t>SPÍNAČ, PŘEPÍNAČ KOMPLETNÍ</t>
  </si>
  <si>
    <t xml:space="preserve"> Spínač jednopólový; řazení 1;  b. jasně bílá B1 lesklá kompletní</t>
  </si>
  <si>
    <t>Přepínač sériový; řazení 5; b. jasně bílá B1 lesklá kompletní</t>
  </si>
  <si>
    <t>Přepínač střídavý; řazení 6; b. jasně bílá B1 lesklá kompletní</t>
  </si>
  <si>
    <t>Ovládač zapínací; řazení 1/0; b. jasně bílá B1 lesklá kompletn</t>
  </si>
  <si>
    <t>ZÁSUVKA NN KOMPLETNÍ</t>
  </si>
  <si>
    <t>5517-238Zásuvka jednonásobná, s ochranným kolíkem; řazení 2P+PE; b. jasně bílá kpl</t>
  </si>
  <si>
    <t>Zásuvka dvojnásobná polozapuštěná, s ochrannými kolíky; řazení 2x(2P+PE);  b. jasně bílá, kpl.</t>
  </si>
  <si>
    <t>Zásuvka jednonásobná, s ochranným kolíkem, s ochranou před přepětím; řazení 2P+PE;  b. jasně bílá kpl</t>
  </si>
  <si>
    <t>KABEL SILOVÝ,IZOLACE PVC</t>
  </si>
  <si>
    <t>CYKY-O 3x1.5 , pevně</t>
  </si>
  <si>
    <t>CYKY-J 3x1.5 , pevně</t>
  </si>
  <si>
    <t>CYKY-J 3x2.5 , pevně</t>
  </si>
  <si>
    <t>CYKY-J 5x1.5 , pevně</t>
  </si>
  <si>
    <t>INTERIÉROVÁ SVÍTIDLA</t>
  </si>
  <si>
    <t>B - kruh.přisazené svítidlo/opál.kryt d.420, IP41,EVG vč.zdroje 36W</t>
  </si>
  <si>
    <t>C - kruh.svítidlo d.280, opál, plast.. montura tř. II// vč. zdroje 100/ až 23W vč.zdroje</t>
  </si>
  <si>
    <t>D -LED svítidlo linka IP20tř.II 1x max.8W</t>
  </si>
  <si>
    <t>Montáž rozváděčů litinových, hliníkových nebo plastových skříněk hmotnosti</t>
  </si>
  <si>
    <t xml:space="preserve"> přes 20 do 30 kg</t>
  </si>
  <si>
    <t>VODIČ PRO POSPOJOVÁNÍ</t>
  </si>
  <si>
    <t>CY4 Žlutozelený, pevně</t>
  </si>
  <si>
    <t>SVORKA UZEMŇOVACÍ</t>
  </si>
  <si>
    <t>ZSA16 na potrubí</t>
  </si>
  <si>
    <t>Cu pás.ZS16 20x500x0,5mm</t>
  </si>
  <si>
    <t>infrazářič koupelnový, polohovatelný na stěnu , dvojí izolace, 230V, příkon 500/1000W</t>
  </si>
  <si>
    <t>Digestoř zapojení</t>
  </si>
  <si>
    <t>kus</t>
  </si>
  <si>
    <t>Stavební práce</t>
  </si>
  <si>
    <t>ZAZDIVKA OTVORU O PLOSE DO</t>
  </si>
  <si>
    <t>2.25 dm2 VE ZDIVU</t>
  </si>
  <si>
    <t xml:space="preserve"> Stena do 300mm</t>
  </si>
  <si>
    <t>VYBOURANI OTVORU VE ZDIVU</t>
  </si>
  <si>
    <t>CIHELNEM DO PRUMERU 60mm</t>
  </si>
  <si>
    <t xml:space="preserve"> Stena do 150mm</t>
  </si>
  <si>
    <t>HRUBA VYPLN RYH MALTOU</t>
  </si>
  <si>
    <t xml:space="preserve"> Jakekoliv sire</t>
  </si>
  <si>
    <t>m2</t>
  </si>
  <si>
    <t>OMITKA ŠTUKOVÁ NA STENACH</t>
  </si>
  <si>
    <t xml:space="preserve"> Sire do 150 mm</t>
  </si>
  <si>
    <t>Stavební práce - celkem</t>
  </si>
  <si>
    <t>Podružný materiál</t>
  </si>
  <si>
    <t>Elektromontáže - celkem</t>
  </si>
  <si>
    <t>HZS</t>
  </si>
  <si>
    <t>HODINOVE ZUCTOVACI SAZBY</t>
  </si>
  <si>
    <t xml:space="preserve"> Demontaz stavajiciho zarizeni</t>
  </si>
  <si>
    <t>hod</t>
  </si>
  <si>
    <t xml:space="preserve"> Vyhledávání a napojenia/ přepojení stavajicich obvodů</t>
  </si>
  <si>
    <t>PROVEDENI REVIZNICH ZKOUSEK</t>
  </si>
  <si>
    <t>DLE CSN 331500</t>
  </si>
  <si>
    <t xml:space="preserve"> Revizni technik</t>
  </si>
  <si>
    <t>HZS - celkem</t>
  </si>
  <si>
    <t>Povinností dodavatele je překontrolovat specifikaci materiálu a případné chybějící výkony doplnit a ocenit.</t>
  </si>
  <si>
    <t>Všechny údaje musí být ověřeny podle výkresové dokumentace a skutečného řešení stavby. Existuje-li rozpor mezi tímto řešením a výkresy či technickou zprávou, musí být vyjasněn před objednáním výrobků.</t>
  </si>
  <si>
    <t>Všechny výrobky budou dodány s veškerým potřebným montážním a spojovacím materiálem a příslušenstvím, s konečnou povrchovou úpravou a patřičnými certifikáty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</si>
  <si>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</si>
  <si>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</si>
  <si>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</si>
  <si>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</si>
  <si>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</si>
  <si>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</si>
  <si>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</si>
  <si>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</si>
  <si>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</si>
  <si>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</si>
  <si>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</si>
  <si>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</si>
  <si>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</si>
  <si>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</si>
  <si>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</si>
  <si>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</si>
  <si>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</si>
  <si>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</si>
  <si>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3,25%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</si>
  <si>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</si>
  <si>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</si>
  <si>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</si>
  <si>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</si>
  <si>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15%</t>
  </si>
  <si>
    <t>Základ a hodnota DPH 21%</t>
  </si>
  <si>
    <t>Náklady celkem s DPH</t>
  </si>
  <si>
    <t>Roční nárůst cen 0,00%</t>
  </si>
  <si>
    <t>Součty odstavců</t>
  </si>
  <si>
    <t xml:space="preserve">  Stavební práce</t>
  </si>
  <si>
    <t>Bytový dům
ul. Alšova 1141, Kopřivnice</t>
  </si>
  <si>
    <t>Byt č. 3
Elektroinstalace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</si>
</sst>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敓潧⁥䥕ᄀ煝㙐U☸-_x0008_"/>
      <family val="0"/>
    </font>
    <font>
      <b/>
      <sz val="11"/>
      <color indexed="8"/>
      <name val="敓潧⁥䥕ᄀ煝㙐U☸-_x0008_"/>
      <family val="0"/>
    </font>
    <font>
      <b/>
      <sz val="10"/>
      <color indexed="8"/>
      <name val="敓潧⁥䥕ᄀ煝㙐U☸-_x0008_"/>
      <family val="0"/>
    </font>
    <font>
      <b/>
      <sz val="9"/>
      <color indexed="8"/>
      <name val="敓潧⁥䥕ᄀ煝㙐U☸-_x0008_"/>
      <family val="0"/>
    </font>
    <font>
      <i/>
      <sz val="10"/>
      <color indexed="8"/>
      <name val="敓潧⁥䥕ᄀ煝㙐U☸-_x0008_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3" fillId="34" borderId="10" xfId="0" applyNumberFormat="1" applyFont="1" applyFill="1" applyBorder="1" applyAlignment="1" applyProtection="1">
      <alignment horizontal="left"/>
      <protection locked="0"/>
    </xf>
    <xf numFmtId="49" fontId="4" fillId="35" borderId="10" xfId="0" applyNumberFormat="1" applyFont="1" applyFill="1" applyBorder="1" applyAlignment="1" applyProtection="1">
      <alignment horizontal="left" wrapText="1"/>
      <protection locked="0"/>
    </xf>
    <xf numFmtId="49" fontId="4" fillId="35" borderId="10" xfId="0" applyNumberFormat="1" applyFont="1" applyFill="1" applyBorder="1" applyAlignment="1" applyProtection="1">
      <alignment horizontal="left"/>
      <protection locked="0"/>
    </xf>
    <xf numFmtId="49" fontId="5" fillId="36" borderId="1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/>
      <protection locked="0"/>
    </xf>
    <xf numFmtId="49" fontId="2" fillId="33" borderId="10" xfId="0" applyNumberFormat="1" applyFont="1" applyFill="1" applyBorder="1" applyAlignment="1" applyProtection="1">
      <alignment horizontal="left"/>
      <protection/>
    </xf>
    <xf numFmtId="4" fontId="2" fillId="33" borderId="10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 horizontal="right"/>
      <protection/>
    </xf>
    <xf numFmtId="49" fontId="3" fillId="34" borderId="10" xfId="0" applyNumberFormat="1" applyFont="1" applyFill="1" applyBorder="1" applyAlignment="1" applyProtection="1">
      <alignment horizontal="left"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49" fontId="6" fillId="37" borderId="10" xfId="0" applyNumberFormat="1" applyFont="1" applyFill="1" applyBorder="1" applyAlignment="1" applyProtection="1">
      <alignment horizontal="left"/>
      <protection/>
    </xf>
    <xf numFmtId="4" fontId="6" fillId="37" borderId="10" xfId="0" applyNumberFormat="1" applyFont="1" applyFill="1" applyBorder="1" applyAlignment="1" applyProtection="1">
      <alignment horizontal="right"/>
      <protection/>
    </xf>
    <xf numFmtId="49" fontId="4" fillId="35" borderId="10" xfId="0" applyNumberFormat="1" applyFont="1" applyFill="1" applyBorder="1" applyAlignment="1" applyProtection="1">
      <alignment horizontal="left"/>
      <protection/>
    </xf>
    <xf numFmtId="4" fontId="4" fillId="35" borderId="1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 horizontal="left"/>
      <protection locked="0"/>
    </xf>
    <xf numFmtId="4" fontId="2" fillId="33" borderId="10" xfId="0" applyNumberFormat="1" applyFont="1" applyFill="1" applyBorder="1" applyAlignment="1" applyProtection="1">
      <alignment horizontal="right"/>
      <protection locked="0"/>
    </xf>
    <xf numFmtId="4" fontId="3" fillId="34" borderId="10" xfId="0" applyNumberFormat="1" applyFont="1" applyFill="1" applyBorder="1" applyAlignment="1" applyProtection="1">
      <alignment horizontal="right"/>
      <protection locked="0"/>
    </xf>
    <xf numFmtId="4" fontId="6" fillId="37" borderId="10" xfId="0" applyNumberFormat="1" applyFont="1" applyFill="1" applyBorder="1" applyAlignment="1" applyProtection="1">
      <alignment horizontal="right"/>
      <protection locked="0"/>
    </xf>
    <xf numFmtId="4" fontId="4" fillId="35" borderId="1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49" fontId="5" fillId="36" borderId="10" xfId="0" applyNumberFormat="1" applyFont="1" applyFill="1" applyBorder="1" applyAlignment="1" applyProtection="1">
      <alignment horizontal="left"/>
      <protection/>
    </xf>
    <xf numFmtId="4" fontId="5" fillId="36" borderId="10" xfId="0" applyNumberFormat="1" applyFont="1" applyFill="1" applyBorder="1" applyAlignment="1" applyProtection="1">
      <alignment horizontal="right"/>
      <protection/>
    </xf>
    <xf numFmtId="49" fontId="4" fillId="35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left" wrapText="1"/>
      <protection/>
    </xf>
    <xf numFmtId="49" fontId="3" fillId="34" borderId="10" xfId="0" applyNumberFormat="1" applyFont="1" applyFill="1" applyBorder="1" applyAlignment="1" applyProtection="1">
      <alignment horizontal="left" wrapText="1"/>
      <protection/>
    </xf>
    <xf numFmtId="49" fontId="6" fillId="37" borderId="10" xfId="0" applyNumberFormat="1" applyFont="1" applyFill="1" applyBorder="1" applyAlignment="1" applyProtection="1">
      <alignment horizontal="left" wrapText="1"/>
      <protection/>
    </xf>
    <xf numFmtId="49" fontId="4" fillId="35" borderId="10" xfId="0" applyNumberFormat="1" applyFont="1" applyFill="1" applyBorder="1" applyAlignment="1" applyProtection="1">
      <alignment horizontal="left" wrapText="1"/>
      <protection/>
    </xf>
    <xf numFmtId="49" fontId="0" fillId="0" borderId="0" xfId="0" applyNumberFormat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28125" style="21" bestFit="1" customWidth="1"/>
    <col min="2" max="2" width="9.140625" style="22" customWidth="1"/>
    <col min="3" max="3" width="9.28125" style="22" bestFit="1" customWidth="1"/>
    <col min="4" max="5" width="9.140625" style="1" customWidth="1"/>
    <col min="6" max="6" width="0" style="1" hidden="1" customWidth="1"/>
    <col min="7" max="16384" width="9.140625" style="1" customWidth="1"/>
  </cols>
  <sheetData>
    <row r="1" spans="1:4" ht="14.25">
      <c r="A1" s="11" t="s">
        <v>0</v>
      </c>
      <c r="B1" s="12" t="s">
        <v>132</v>
      </c>
      <c r="C1" s="12" t="s">
        <v>133</v>
      </c>
      <c r="D1" s="13"/>
    </row>
    <row r="2" spans="1:4" ht="14.25">
      <c r="A2" s="19" t="s">
        <v>134</v>
      </c>
      <c r="B2" s="20"/>
      <c r="C2" s="20"/>
      <c r="D2" s="13"/>
    </row>
    <row r="3" spans="1:4" ht="14.25">
      <c r="A3" s="11" t="s">
        <v>135</v>
      </c>
      <c r="B3" s="14">
        <f>(Rozpočet!E5)</f>
        <v>0</v>
      </c>
      <c r="C3" s="14"/>
      <c r="D3" s="13"/>
    </row>
    <row r="4" spans="1:4" ht="14.25">
      <c r="A4" s="11" t="s">
        <v>136</v>
      </c>
      <c r="B4" s="14">
        <f>B3*Parametry!B16/100</f>
        <v>0</v>
      </c>
      <c r="C4" s="14">
        <f>B3*Parametry!B17/100</f>
        <v>0</v>
      </c>
      <c r="D4" s="13"/>
    </row>
    <row r="5" spans="1:4" ht="14.25">
      <c r="A5" s="11" t="s">
        <v>137</v>
      </c>
      <c r="B5" s="14"/>
      <c r="C5" s="14">
        <f>(Rozpočet!E67+Rozpočet!E76)+0</f>
        <v>0</v>
      </c>
      <c r="D5" s="13"/>
    </row>
    <row r="6" spans="1:4" ht="14.25">
      <c r="A6" s="11" t="s">
        <v>138</v>
      </c>
      <c r="B6" s="14"/>
      <c r="C6" s="14">
        <f>(Rozpočet!G5)+(Rozpočet!G67+Rozpočet!G76)+0</f>
        <v>0</v>
      </c>
      <c r="D6" s="13"/>
    </row>
    <row r="7" spans="1:4" ht="14.25">
      <c r="A7" s="29" t="s">
        <v>139</v>
      </c>
      <c r="B7" s="30">
        <f>B3+B4</f>
        <v>0</v>
      </c>
      <c r="C7" s="30">
        <f>C3+C4+C5+C6</f>
        <v>0</v>
      </c>
      <c r="D7" s="13"/>
    </row>
    <row r="8" spans="1:4" ht="14.25">
      <c r="A8" s="11" t="s">
        <v>140</v>
      </c>
      <c r="B8" s="14"/>
      <c r="C8" s="14">
        <f>(C5+C6)*Parametry!B18/100</f>
        <v>0</v>
      </c>
      <c r="D8" s="13"/>
    </row>
    <row r="9" spans="1:4" ht="14.25">
      <c r="A9" s="11" t="s">
        <v>141</v>
      </c>
      <c r="B9" s="14"/>
      <c r="C9" s="14">
        <f>0+0</f>
        <v>0</v>
      </c>
      <c r="D9" s="13"/>
    </row>
    <row r="10" spans="1:4" ht="14.25">
      <c r="A10" s="11" t="s">
        <v>142</v>
      </c>
      <c r="B10" s="14"/>
      <c r="C10" s="14">
        <f>0+0</f>
        <v>0</v>
      </c>
      <c r="D10" s="13"/>
    </row>
    <row r="11" spans="1:4" ht="14.25">
      <c r="A11" s="11" t="s">
        <v>143</v>
      </c>
      <c r="B11" s="14"/>
      <c r="C11" s="14">
        <f>(C9+C10)*Parametry!B19/100</f>
        <v>0</v>
      </c>
      <c r="D11" s="13"/>
    </row>
    <row r="12" spans="1:4" ht="14.25">
      <c r="A12" s="29" t="s">
        <v>144</v>
      </c>
      <c r="B12" s="30">
        <f>B7</f>
        <v>0</v>
      </c>
      <c r="C12" s="30">
        <f>C7+C8+C9+C10+C11</f>
        <v>0</v>
      </c>
      <c r="D12" s="13"/>
    </row>
    <row r="13" spans="1:4" ht="14.25">
      <c r="A13" s="11" t="s">
        <v>145</v>
      </c>
      <c r="B13" s="14"/>
      <c r="C13" s="14">
        <f>(B12+C12)*Parametry!B20/100</f>
        <v>0</v>
      </c>
      <c r="D13" s="13"/>
    </row>
    <row r="14" spans="1:4" ht="14.25">
      <c r="A14" s="11" t="s">
        <v>146</v>
      </c>
      <c r="B14" s="14"/>
      <c r="C14" s="14">
        <f>(B12+C12)*Parametry!B21/100</f>
        <v>0</v>
      </c>
      <c r="D14" s="13"/>
    </row>
    <row r="15" spans="1:4" ht="14.25">
      <c r="A15" s="11" t="s">
        <v>147</v>
      </c>
      <c r="B15" s="14"/>
      <c r="C15" s="14">
        <f>(B7+C7)*Parametry!B22/100</f>
        <v>0</v>
      </c>
      <c r="D15" s="13"/>
    </row>
    <row r="16" spans="1:4" ht="14.25">
      <c r="A16" s="19" t="s">
        <v>148</v>
      </c>
      <c r="B16" s="20"/>
      <c r="C16" s="20">
        <f>B12+C12+C13+C14+C15</f>
        <v>0</v>
      </c>
      <c r="D16" s="13"/>
    </row>
    <row r="17" spans="1:4" ht="14.25">
      <c r="A17" s="11" t="s">
        <v>13</v>
      </c>
      <c r="B17" s="14"/>
      <c r="C17" s="14"/>
      <c r="D17" s="13"/>
    </row>
    <row r="18" spans="1:4" ht="14.25">
      <c r="A18" s="19" t="s">
        <v>149</v>
      </c>
      <c r="B18" s="20"/>
      <c r="C18" s="20"/>
      <c r="D18" s="13"/>
    </row>
    <row r="19" spans="1:4" ht="14.25">
      <c r="A19" s="11" t="s">
        <v>150</v>
      </c>
      <c r="B19" s="14"/>
      <c r="C19" s="14">
        <f>C12*Parametry!B23/100</f>
        <v>0</v>
      </c>
      <c r="D19" s="13"/>
    </row>
    <row r="20" spans="1:4" ht="14.25">
      <c r="A20" s="11" t="s">
        <v>151</v>
      </c>
      <c r="B20" s="14"/>
      <c r="C20" s="14">
        <f>C12*Parametry!B24/100</f>
        <v>0</v>
      </c>
      <c r="D20" s="13"/>
    </row>
    <row r="21" spans="1:4" ht="14.25">
      <c r="A21" s="19" t="s">
        <v>152</v>
      </c>
      <c r="B21" s="20"/>
      <c r="C21" s="20">
        <f>C19+C20</f>
        <v>0</v>
      </c>
      <c r="D21" s="13"/>
    </row>
    <row r="22" spans="1:4" ht="14.25">
      <c r="A22" s="11" t="s">
        <v>153</v>
      </c>
      <c r="B22" s="14"/>
      <c r="C22" s="14">
        <f>Parametry!B25*Parametry!B28*(C16*Parametry!B27)^Parametry!B26</f>
        <v>0</v>
      </c>
      <c r="D22" s="13"/>
    </row>
    <row r="23" spans="1:4" ht="14.25">
      <c r="A23" s="11" t="s">
        <v>13</v>
      </c>
      <c r="B23" s="14"/>
      <c r="C23" s="14"/>
      <c r="D23" s="13"/>
    </row>
    <row r="24" spans="1:4" ht="14.25">
      <c r="A24" s="15" t="s">
        <v>154</v>
      </c>
      <c r="B24" s="16"/>
      <c r="C24" s="16">
        <f>C16+C21+C22</f>
        <v>0</v>
      </c>
      <c r="D24" s="13"/>
    </row>
    <row r="25" spans="1:4" ht="14.25">
      <c r="A25" s="11" t="s">
        <v>155</v>
      </c>
      <c r="B25" s="14">
        <f>(SUM(Rozpočet!E4)+SUM(Rozpočet!E70,Rozpočet!E73:E74))+(SUM(Rozpočet!G4)+SUM(Rozpočet!G70,Rozpočet!G73:G74))+B4+C4+C8+C11+C13+C14+C15+C21+C22</f>
        <v>0</v>
      </c>
      <c r="C25" s="14">
        <f>B25*Parametry!B31/100</f>
        <v>0</v>
      </c>
      <c r="D25" s="13"/>
    </row>
    <row r="26" spans="1:4" ht="14.25">
      <c r="A26" s="11" t="s">
        <v>156</v>
      </c>
      <c r="B26" s="14">
        <f>(SUM(Rozpočet!E70:E75))+(SUM(Rozpočet!G70:G75))</f>
        <v>0</v>
      </c>
      <c r="C26" s="14">
        <f>B26*Parametry!B32/100</f>
        <v>0</v>
      </c>
      <c r="D26" s="13"/>
    </row>
    <row r="27" spans="1:4" ht="14.25">
      <c r="A27" s="15" t="s">
        <v>157</v>
      </c>
      <c r="B27" s="16"/>
      <c r="C27" s="16">
        <f>C24+C25+C26</f>
        <v>0</v>
      </c>
      <c r="D27" s="13"/>
    </row>
    <row r="28" spans="1:4" ht="14.25">
      <c r="A28" s="11" t="s">
        <v>13</v>
      </c>
      <c r="B28" s="14"/>
      <c r="C28" s="14"/>
      <c r="D28" s="13"/>
    </row>
    <row r="29" spans="1:4" ht="14.25">
      <c r="A29" s="11" t="s">
        <v>158</v>
      </c>
      <c r="B29" s="14"/>
      <c r="C29" s="14">
        <f>C24*Parametry!B29/100</f>
        <v>0</v>
      </c>
      <c r="D29" s="13"/>
    </row>
    <row r="30" spans="1:4" ht="14.25">
      <c r="A30" s="11" t="s">
        <v>158</v>
      </c>
      <c r="B30" s="14"/>
      <c r="C30" s="14">
        <f>C24*Parametry!B30/100</f>
        <v>0</v>
      </c>
      <c r="D30" s="13"/>
    </row>
    <row r="31" spans="1:4" ht="14.25">
      <c r="A31" s="19" t="s">
        <v>159</v>
      </c>
      <c r="B31" s="31" t="s">
        <v>50</v>
      </c>
      <c r="C31" s="31" t="s">
        <v>52</v>
      </c>
      <c r="D31" s="13"/>
    </row>
    <row r="32" spans="1:4" ht="14.25">
      <c r="A32" s="11" t="s">
        <v>57</v>
      </c>
      <c r="B32" s="14">
        <f>(Rozpočet!E5)</f>
        <v>0</v>
      </c>
      <c r="C32" s="14">
        <f>(Rozpočet!G5)</f>
        <v>0</v>
      </c>
      <c r="D32" s="13"/>
    </row>
    <row r="33" spans="1:4" ht="14.25">
      <c r="A33" s="11" t="s">
        <v>61</v>
      </c>
      <c r="B33" s="14">
        <f>(Rozpočet!E67)</f>
        <v>0</v>
      </c>
      <c r="C33" s="14">
        <f>(Rozpočet!G67)</f>
        <v>0</v>
      </c>
      <c r="D33" s="13"/>
    </row>
    <row r="34" spans="1:4" ht="14.25">
      <c r="A34" s="11" t="s">
        <v>160</v>
      </c>
      <c r="B34" s="14">
        <f>(Rozpočet!E64)</f>
        <v>0</v>
      </c>
      <c r="C34" s="14">
        <f>(Rozpočet!G64)</f>
        <v>0</v>
      </c>
      <c r="D34" s="13"/>
    </row>
    <row r="35" spans="1:4" ht="14.25">
      <c r="A35" s="11" t="s">
        <v>120</v>
      </c>
      <c r="B35" s="14">
        <f>(Rozpočet!E76)</f>
        <v>0</v>
      </c>
      <c r="C35" s="14">
        <f>(Rozpočet!G76)</f>
        <v>0</v>
      </c>
      <c r="D35" s="13"/>
    </row>
    <row r="36" spans="1:4" ht="14.25">
      <c r="A36" s="11" t="s">
        <v>13</v>
      </c>
      <c r="B36" s="14"/>
      <c r="C36" s="14"/>
      <c r="D36" s="13"/>
    </row>
  </sheetData>
  <sheetProtection formatColumns="0" formatRows="0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7.28125" style="36" customWidth="1"/>
    <col min="2" max="2" width="4.00390625" style="21" bestFit="1" customWidth="1"/>
    <col min="3" max="3" width="5.421875" style="22" bestFit="1" customWidth="1"/>
    <col min="4" max="4" width="6.28125" style="28" customWidth="1"/>
    <col min="5" max="5" width="13.421875" style="22" bestFit="1" customWidth="1"/>
    <col min="6" max="6" width="6.421875" style="28" bestFit="1" customWidth="1"/>
    <col min="7" max="7" width="12.57421875" style="22" bestFit="1" customWidth="1"/>
    <col min="8" max="8" width="5.28125" style="22" bestFit="1" customWidth="1"/>
    <col min="9" max="9" width="11.421875" style="22" bestFit="1" customWidth="1"/>
    <col min="10" max="11" width="9.140625" style="1" customWidth="1"/>
    <col min="12" max="12" width="2.00390625" style="1" hidden="1" customWidth="1"/>
    <col min="13" max="16384" width="9.140625" style="1" customWidth="1"/>
  </cols>
  <sheetData>
    <row r="1" spans="1:12" ht="14.25">
      <c r="A1" s="32" t="s">
        <v>0</v>
      </c>
      <c r="B1" s="11" t="s">
        <v>48</v>
      </c>
      <c r="C1" s="12" t="s">
        <v>49</v>
      </c>
      <c r="D1" s="23" t="s">
        <v>50</v>
      </c>
      <c r="E1" s="12" t="s">
        <v>51</v>
      </c>
      <c r="F1" s="23" t="s">
        <v>52</v>
      </c>
      <c r="G1" s="12" t="s">
        <v>53</v>
      </c>
      <c r="H1" s="12" t="s">
        <v>54</v>
      </c>
      <c r="I1" s="12" t="s">
        <v>55</v>
      </c>
      <c r="J1" s="13"/>
      <c r="K1" s="13"/>
      <c r="L1" s="1">
        <f>Parametry!B33/100*E9+Parametry!B33/100*E10+Parametry!B33/100*E11+Parametry!B33/100*E15+Parametry!B33/100*E16+Parametry!B33/100*E18+Parametry!B33/100*E21+Parametry!B33/100*E22+Parametry!B33/100*E23+Parametry!B33/100*E25+Parametry!B33/100*E26+Parametry!B33/100*E27+Parametry!B33/100*E28+Parametry!B33/100*E30+Parametry!B33/100*E31+Parametry!B33/100*E32+Parametry!B33/100*E35+Parametry!B33/100*E36+Parametry!B33/100*E37+Parametry!B33/100*E38+Parametry!B33/100*E40+Parametry!B33/100*E41+Parametry!B33/100*E42</f>
        <v>0</v>
      </c>
    </row>
    <row r="2" spans="1:11" ht="24">
      <c r="A2" s="32" t="s">
        <v>56</v>
      </c>
      <c r="B2" s="11" t="s">
        <v>13</v>
      </c>
      <c r="C2" s="14"/>
      <c r="D2" s="24"/>
      <c r="E2" s="14"/>
      <c r="F2" s="24"/>
      <c r="G2" s="14"/>
      <c r="H2" s="14">
        <f>D2+F2</f>
        <v>0</v>
      </c>
      <c r="I2" s="14">
        <f>E2+G2</f>
        <v>0</v>
      </c>
      <c r="J2" s="13"/>
      <c r="K2" s="13"/>
    </row>
    <row r="3" spans="1:11" ht="14.25">
      <c r="A3" s="33" t="s">
        <v>57</v>
      </c>
      <c r="B3" s="15" t="s">
        <v>13</v>
      </c>
      <c r="C3" s="16"/>
      <c r="D3" s="25"/>
      <c r="E3" s="16"/>
      <c r="F3" s="25"/>
      <c r="G3" s="16"/>
      <c r="H3" s="16"/>
      <c r="I3" s="16"/>
      <c r="J3" s="13"/>
      <c r="K3" s="13"/>
    </row>
    <row r="4" spans="1:11" ht="35.25">
      <c r="A4" s="32" t="s">
        <v>58</v>
      </c>
      <c r="B4" s="11" t="s">
        <v>59</v>
      </c>
      <c r="C4" s="14">
        <v>1</v>
      </c>
      <c r="D4" s="24"/>
      <c r="E4" s="14">
        <f>C4*D4</f>
        <v>0</v>
      </c>
      <c r="F4" s="24"/>
      <c r="G4" s="14">
        <f>C4*F4</f>
        <v>0</v>
      </c>
      <c r="H4" s="14">
        <f>D4+F4</f>
        <v>0</v>
      </c>
      <c r="I4" s="14">
        <f>E4+G4</f>
        <v>0</v>
      </c>
      <c r="J4" s="13"/>
      <c r="K4" s="13"/>
    </row>
    <row r="5" spans="1:11" ht="14.25">
      <c r="A5" s="33" t="s">
        <v>60</v>
      </c>
      <c r="B5" s="15" t="s">
        <v>13</v>
      </c>
      <c r="C5" s="16"/>
      <c r="D5" s="25"/>
      <c r="E5" s="16">
        <f>SUM(E4:E4)</f>
        <v>0</v>
      </c>
      <c r="F5" s="25"/>
      <c r="G5" s="16">
        <f>SUM(G4:G4)</f>
        <v>0</v>
      </c>
      <c r="H5" s="16"/>
      <c r="I5" s="16">
        <f>SUM(I4:I4)</f>
        <v>0</v>
      </c>
      <c r="J5" s="13"/>
      <c r="K5" s="13"/>
    </row>
    <row r="6" spans="1:11" ht="14.25">
      <c r="A6" s="32" t="s">
        <v>13</v>
      </c>
      <c r="B6" s="11" t="s">
        <v>13</v>
      </c>
      <c r="C6" s="14"/>
      <c r="D6" s="24"/>
      <c r="E6" s="14"/>
      <c r="F6" s="24"/>
      <c r="G6" s="14"/>
      <c r="H6" s="14">
        <f>D6+F6</f>
        <v>0</v>
      </c>
      <c r="I6" s="14">
        <f>E6+G6</f>
        <v>0</v>
      </c>
      <c r="J6" s="13"/>
      <c r="K6" s="13"/>
    </row>
    <row r="7" spans="1:11" ht="14.25">
      <c r="A7" s="33" t="s">
        <v>61</v>
      </c>
      <c r="B7" s="15" t="s">
        <v>13</v>
      </c>
      <c r="C7" s="16"/>
      <c r="D7" s="25"/>
      <c r="E7" s="16"/>
      <c r="F7" s="25"/>
      <c r="G7" s="16"/>
      <c r="H7" s="16"/>
      <c r="I7" s="16"/>
      <c r="J7" s="13"/>
      <c r="K7" s="13"/>
    </row>
    <row r="8" spans="1:11" ht="14.25">
      <c r="A8" s="34" t="s">
        <v>62</v>
      </c>
      <c r="B8" s="17" t="s">
        <v>13</v>
      </c>
      <c r="C8" s="18"/>
      <c r="D8" s="26"/>
      <c r="E8" s="18"/>
      <c r="F8" s="26"/>
      <c r="G8" s="18"/>
      <c r="H8" s="18"/>
      <c r="I8" s="18"/>
      <c r="J8" s="13"/>
      <c r="K8" s="13"/>
    </row>
    <row r="9" spans="1:11" ht="35.25">
      <c r="A9" s="32" t="s">
        <v>63</v>
      </c>
      <c r="B9" s="11" t="s">
        <v>59</v>
      </c>
      <c r="C9" s="14">
        <v>1</v>
      </c>
      <c r="D9" s="24"/>
      <c r="E9" s="14">
        <f>C9*D9</f>
        <v>0</v>
      </c>
      <c r="F9" s="24"/>
      <c r="G9" s="14">
        <f>C9*F9</f>
        <v>0</v>
      </c>
      <c r="H9" s="14">
        <f aca="true" t="shared" si="0" ref="H9:I13">D9+F9</f>
        <v>0</v>
      </c>
      <c r="I9" s="14">
        <f t="shared" si="0"/>
        <v>0</v>
      </c>
      <c r="J9" s="13"/>
      <c r="K9" s="13"/>
    </row>
    <row r="10" spans="1:11" ht="35.25">
      <c r="A10" s="32" t="s">
        <v>64</v>
      </c>
      <c r="B10" s="11" t="s">
        <v>59</v>
      </c>
      <c r="C10" s="14">
        <v>12</v>
      </c>
      <c r="D10" s="24"/>
      <c r="E10" s="14">
        <f>C10*D10</f>
        <v>0</v>
      </c>
      <c r="F10" s="24"/>
      <c r="G10" s="14">
        <f>C10*F10</f>
        <v>0</v>
      </c>
      <c r="H10" s="14">
        <f t="shared" si="0"/>
        <v>0</v>
      </c>
      <c r="I10" s="14">
        <f t="shared" si="0"/>
        <v>0</v>
      </c>
      <c r="J10" s="13"/>
      <c r="K10" s="13"/>
    </row>
    <row r="11" spans="1:11" ht="14.25">
      <c r="A11" s="32" t="s">
        <v>65</v>
      </c>
      <c r="B11" s="11" t="s">
        <v>59</v>
      </c>
      <c r="C11" s="14">
        <v>9</v>
      </c>
      <c r="D11" s="24"/>
      <c r="E11" s="14">
        <f>C11*D11</f>
        <v>0</v>
      </c>
      <c r="F11" s="24"/>
      <c r="G11" s="14">
        <f>C11*F11</f>
        <v>0</v>
      </c>
      <c r="H11" s="14">
        <f t="shared" si="0"/>
        <v>0</v>
      </c>
      <c r="I11" s="14">
        <f t="shared" si="0"/>
        <v>0</v>
      </c>
      <c r="J11" s="13"/>
      <c r="K11" s="13"/>
    </row>
    <row r="12" spans="1:11" ht="14.25">
      <c r="A12" s="32" t="s">
        <v>13</v>
      </c>
      <c r="B12" s="11" t="s">
        <v>13</v>
      </c>
      <c r="C12" s="14"/>
      <c r="D12" s="24"/>
      <c r="E12" s="14"/>
      <c r="F12" s="24"/>
      <c r="G12" s="14"/>
      <c r="H12" s="14">
        <f t="shared" si="0"/>
        <v>0</v>
      </c>
      <c r="I12" s="14">
        <f t="shared" si="0"/>
        <v>0</v>
      </c>
      <c r="J12" s="13"/>
      <c r="K12" s="13"/>
    </row>
    <row r="13" spans="1:11" ht="14.25">
      <c r="A13" s="32" t="s">
        <v>13</v>
      </c>
      <c r="B13" s="11" t="s">
        <v>13</v>
      </c>
      <c r="C13" s="14"/>
      <c r="D13" s="24"/>
      <c r="E13" s="14"/>
      <c r="F13" s="24"/>
      <c r="G13" s="14"/>
      <c r="H13" s="14">
        <f t="shared" si="0"/>
        <v>0</v>
      </c>
      <c r="I13" s="14">
        <f t="shared" si="0"/>
        <v>0</v>
      </c>
      <c r="J13" s="13"/>
      <c r="K13" s="13"/>
    </row>
    <row r="14" spans="1:11" ht="14.25">
      <c r="A14" s="34" t="s">
        <v>66</v>
      </c>
      <c r="B14" s="17" t="s">
        <v>13</v>
      </c>
      <c r="C14" s="18"/>
      <c r="D14" s="26"/>
      <c r="E14" s="18"/>
      <c r="F14" s="26"/>
      <c r="G14" s="18"/>
      <c r="H14" s="18"/>
      <c r="I14" s="18"/>
      <c r="J14" s="13"/>
      <c r="K14" s="13"/>
    </row>
    <row r="15" spans="1:11" ht="14.25">
      <c r="A15" s="32" t="s">
        <v>67</v>
      </c>
      <c r="B15" s="11" t="s">
        <v>59</v>
      </c>
      <c r="C15" s="14">
        <v>5</v>
      </c>
      <c r="D15" s="24"/>
      <c r="E15" s="14">
        <f>C15*D15</f>
        <v>0</v>
      </c>
      <c r="F15" s="24"/>
      <c r="G15" s="14">
        <f>C15*F15</f>
        <v>0</v>
      </c>
      <c r="H15" s="14">
        <f>D15+F15</f>
        <v>0</v>
      </c>
      <c r="I15" s="14">
        <f>E15+G15</f>
        <v>0</v>
      </c>
      <c r="J15" s="13"/>
      <c r="K15" s="13"/>
    </row>
    <row r="16" spans="1:11" ht="14.25">
      <c r="A16" s="32" t="s">
        <v>68</v>
      </c>
      <c r="B16" s="11" t="s">
        <v>59</v>
      </c>
      <c r="C16" s="14">
        <v>1</v>
      </c>
      <c r="D16" s="24"/>
      <c r="E16" s="14">
        <f>C16*D16</f>
        <v>0</v>
      </c>
      <c r="F16" s="24"/>
      <c r="G16" s="14">
        <f>C16*F16</f>
        <v>0</v>
      </c>
      <c r="H16" s="14">
        <f>D16+F16</f>
        <v>0</v>
      </c>
      <c r="I16" s="14">
        <f>E16+G16</f>
        <v>0</v>
      </c>
      <c r="J16" s="13"/>
      <c r="K16" s="13"/>
    </row>
    <row r="17" spans="1:11" ht="39.75">
      <c r="A17" s="34" t="s">
        <v>69</v>
      </c>
      <c r="B17" s="17" t="s">
        <v>13</v>
      </c>
      <c r="C17" s="18"/>
      <c r="D17" s="26"/>
      <c r="E17" s="18"/>
      <c r="F17" s="26"/>
      <c r="G17" s="18"/>
      <c r="H17" s="18"/>
      <c r="I17" s="18"/>
      <c r="J17" s="13"/>
      <c r="K17" s="13"/>
    </row>
    <row r="18" spans="1:11" ht="14.25">
      <c r="A18" s="32" t="s">
        <v>70</v>
      </c>
      <c r="B18" s="11" t="s">
        <v>71</v>
      </c>
      <c r="C18" s="14">
        <v>71</v>
      </c>
      <c r="D18" s="24"/>
      <c r="E18" s="14">
        <f>C18*D18</f>
        <v>0</v>
      </c>
      <c r="F18" s="24"/>
      <c r="G18" s="14">
        <f>C18*F18</f>
        <v>0</v>
      </c>
      <c r="H18" s="14">
        <f>D18+F18</f>
        <v>0</v>
      </c>
      <c r="I18" s="14">
        <f>E18+G18</f>
        <v>0</v>
      </c>
      <c r="J18" s="13"/>
      <c r="K18" s="13"/>
    </row>
    <row r="19" spans="1:11" ht="14.25">
      <c r="A19" s="32" t="s">
        <v>72</v>
      </c>
      <c r="B19" s="11" t="s">
        <v>71</v>
      </c>
      <c r="C19" s="14">
        <v>15</v>
      </c>
      <c r="D19" s="24"/>
      <c r="E19" s="14">
        <f>C19*D19</f>
        <v>0</v>
      </c>
      <c r="F19" s="24"/>
      <c r="G19" s="14">
        <f>C19*F19</f>
        <v>0</v>
      </c>
      <c r="H19" s="14">
        <f>D19+F19</f>
        <v>0</v>
      </c>
      <c r="I19" s="14">
        <f>E19+G19</f>
        <v>0</v>
      </c>
      <c r="J19" s="13"/>
      <c r="K19" s="13"/>
    </row>
    <row r="20" spans="1:11" ht="27">
      <c r="A20" s="34" t="s">
        <v>73</v>
      </c>
      <c r="B20" s="17" t="s">
        <v>13</v>
      </c>
      <c r="C20" s="18"/>
      <c r="D20" s="26"/>
      <c r="E20" s="18"/>
      <c r="F20" s="26"/>
      <c r="G20" s="18"/>
      <c r="H20" s="18"/>
      <c r="I20" s="18"/>
      <c r="J20" s="13"/>
      <c r="K20" s="13"/>
    </row>
    <row r="21" spans="1:11" ht="14.25">
      <c r="A21" s="32" t="s">
        <v>74</v>
      </c>
      <c r="B21" s="11" t="s">
        <v>59</v>
      </c>
      <c r="C21" s="14">
        <v>12</v>
      </c>
      <c r="D21" s="24"/>
      <c r="E21" s="14">
        <f>C21*D21</f>
        <v>0</v>
      </c>
      <c r="F21" s="24"/>
      <c r="G21" s="14">
        <f>C21*F21</f>
        <v>0</v>
      </c>
      <c r="H21" s="14">
        <f aca="true" t="shared" si="1" ref="H21:I23">D21+F21</f>
        <v>0</v>
      </c>
      <c r="I21" s="14">
        <f t="shared" si="1"/>
        <v>0</v>
      </c>
      <c r="J21" s="13"/>
      <c r="K21" s="13"/>
    </row>
    <row r="22" spans="1:11" ht="14.25">
      <c r="A22" s="32" t="s">
        <v>75</v>
      </c>
      <c r="B22" s="11" t="s">
        <v>59</v>
      </c>
      <c r="C22" s="14">
        <v>12</v>
      </c>
      <c r="D22" s="24"/>
      <c r="E22" s="14">
        <f>C22*D22</f>
        <v>0</v>
      </c>
      <c r="F22" s="24"/>
      <c r="G22" s="14">
        <f>C22*F22</f>
        <v>0</v>
      </c>
      <c r="H22" s="14">
        <f t="shared" si="1"/>
        <v>0</v>
      </c>
      <c r="I22" s="14">
        <f t="shared" si="1"/>
        <v>0</v>
      </c>
      <c r="J22" s="13"/>
      <c r="K22" s="13"/>
    </row>
    <row r="23" spans="1:11" ht="14.25">
      <c r="A23" s="32" t="s">
        <v>76</v>
      </c>
      <c r="B23" s="11" t="s">
        <v>59</v>
      </c>
      <c r="C23" s="14">
        <v>4</v>
      </c>
      <c r="D23" s="24"/>
      <c r="E23" s="14">
        <f>C23*D23</f>
        <v>0</v>
      </c>
      <c r="F23" s="24"/>
      <c r="G23" s="14">
        <f>C23*F23</f>
        <v>0</v>
      </c>
      <c r="H23" s="14">
        <f t="shared" si="1"/>
        <v>0</v>
      </c>
      <c r="I23" s="14">
        <f t="shared" si="1"/>
        <v>0</v>
      </c>
      <c r="J23" s="13"/>
      <c r="K23" s="13"/>
    </row>
    <row r="24" spans="1:11" ht="14.25">
      <c r="A24" s="34" t="s">
        <v>77</v>
      </c>
      <c r="B24" s="17" t="s">
        <v>13</v>
      </c>
      <c r="C24" s="18"/>
      <c r="D24" s="26"/>
      <c r="E24" s="18"/>
      <c r="F24" s="26"/>
      <c r="G24" s="18"/>
      <c r="H24" s="18"/>
      <c r="I24" s="18"/>
      <c r="J24" s="13"/>
      <c r="K24" s="13"/>
    </row>
    <row r="25" spans="1:11" ht="14.25">
      <c r="A25" s="32" t="s">
        <v>78</v>
      </c>
      <c r="B25" s="11" t="s">
        <v>59</v>
      </c>
      <c r="C25" s="14">
        <v>5</v>
      </c>
      <c r="D25" s="24"/>
      <c r="E25" s="14">
        <f>C25*D25</f>
        <v>0</v>
      </c>
      <c r="F25" s="24"/>
      <c r="G25" s="14">
        <f>C25*F25</f>
        <v>0</v>
      </c>
      <c r="H25" s="14">
        <f aca="true" t="shared" si="2" ref="H25:I28">D25+F25</f>
        <v>0</v>
      </c>
      <c r="I25" s="14">
        <f t="shared" si="2"/>
        <v>0</v>
      </c>
      <c r="J25" s="13"/>
      <c r="K25" s="13"/>
    </row>
    <row r="26" spans="1:11" ht="14.25">
      <c r="A26" s="32" t="s">
        <v>79</v>
      </c>
      <c r="B26" s="11" t="s">
        <v>59</v>
      </c>
      <c r="C26" s="14">
        <v>1</v>
      </c>
      <c r="D26" s="24"/>
      <c r="E26" s="14">
        <f>C26*D26</f>
        <v>0</v>
      </c>
      <c r="F26" s="24"/>
      <c r="G26" s="14">
        <f>C26*F26</f>
        <v>0</v>
      </c>
      <c r="H26" s="14">
        <f t="shared" si="2"/>
        <v>0</v>
      </c>
      <c r="I26" s="14">
        <f t="shared" si="2"/>
        <v>0</v>
      </c>
      <c r="J26" s="13"/>
      <c r="K26" s="13"/>
    </row>
    <row r="27" spans="1:11" ht="14.25">
      <c r="A27" s="32" t="s">
        <v>80</v>
      </c>
      <c r="B27" s="11" t="s">
        <v>59</v>
      </c>
      <c r="C27" s="14">
        <v>2</v>
      </c>
      <c r="D27" s="24"/>
      <c r="E27" s="14">
        <f>C27*D27</f>
        <v>0</v>
      </c>
      <c r="F27" s="24"/>
      <c r="G27" s="14">
        <f>C27*F27</f>
        <v>0</v>
      </c>
      <c r="H27" s="14">
        <f t="shared" si="2"/>
        <v>0</v>
      </c>
      <c r="I27" s="14">
        <f t="shared" si="2"/>
        <v>0</v>
      </c>
      <c r="J27" s="13"/>
      <c r="K27" s="13"/>
    </row>
    <row r="28" spans="1:11" ht="14.25">
      <c r="A28" s="32" t="s">
        <v>81</v>
      </c>
      <c r="B28" s="11" t="s">
        <v>59</v>
      </c>
      <c r="C28" s="14">
        <v>2</v>
      </c>
      <c r="D28" s="24"/>
      <c r="E28" s="14">
        <f>C28*D28</f>
        <v>0</v>
      </c>
      <c r="F28" s="24"/>
      <c r="G28" s="14">
        <f>C28*F28</f>
        <v>0</v>
      </c>
      <c r="H28" s="14">
        <f t="shared" si="2"/>
        <v>0</v>
      </c>
      <c r="I28" s="14">
        <f t="shared" si="2"/>
        <v>0</v>
      </c>
      <c r="J28" s="13"/>
      <c r="K28" s="13"/>
    </row>
    <row r="29" spans="1:11" ht="14.25">
      <c r="A29" s="34" t="s">
        <v>82</v>
      </c>
      <c r="B29" s="17" t="s">
        <v>13</v>
      </c>
      <c r="C29" s="18"/>
      <c r="D29" s="26"/>
      <c r="E29" s="18"/>
      <c r="F29" s="26"/>
      <c r="G29" s="18"/>
      <c r="H29" s="18"/>
      <c r="I29" s="18"/>
      <c r="J29" s="13"/>
      <c r="K29" s="13"/>
    </row>
    <row r="30" spans="1:11" ht="24">
      <c r="A30" s="32" t="s">
        <v>83</v>
      </c>
      <c r="B30" s="11" t="s">
        <v>59</v>
      </c>
      <c r="C30" s="14">
        <v>3</v>
      </c>
      <c r="D30" s="24"/>
      <c r="E30" s="14">
        <f>C30*D30</f>
        <v>0</v>
      </c>
      <c r="F30" s="24"/>
      <c r="G30" s="14">
        <f>C30*F30</f>
        <v>0</v>
      </c>
      <c r="H30" s="14">
        <f aca="true" t="shared" si="3" ref="H30:I33">D30+F30</f>
        <v>0</v>
      </c>
      <c r="I30" s="14">
        <f t="shared" si="3"/>
        <v>0</v>
      </c>
      <c r="J30" s="13"/>
      <c r="K30" s="13"/>
    </row>
    <row r="31" spans="1:11" ht="24">
      <c r="A31" s="32" t="s">
        <v>84</v>
      </c>
      <c r="B31" s="11" t="s">
        <v>59</v>
      </c>
      <c r="C31" s="14">
        <v>11</v>
      </c>
      <c r="D31" s="24"/>
      <c r="E31" s="14">
        <f>C31*D31</f>
        <v>0</v>
      </c>
      <c r="F31" s="24"/>
      <c r="G31" s="14">
        <f>C31*F31</f>
        <v>0</v>
      </c>
      <c r="H31" s="14">
        <f t="shared" si="3"/>
        <v>0</v>
      </c>
      <c r="I31" s="14">
        <f t="shared" si="3"/>
        <v>0</v>
      </c>
      <c r="J31" s="13"/>
      <c r="K31" s="13"/>
    </row>
    <row r="32" spans="1:11" ht="24">
      <c r="A32" s="32" t="s">
        <v>85</v>
      </c>
      <c r="B32" s="11" t="s">
        <v>59</v>
      </c>
      <c r="C32" s="14">
        <v>1</v>
      </c>
      <c r="D32" s="24"/>
      <c r="E32" s="14">
        <f>C32*D32</f>
        <v>0</v>
      </c>
      <c r="F32" s="24"/>
      <c r="G32" s="14">
        <f>C32*F32</f>
        <v>0</v>
      </c>
      <c r="H32" s="14">
        <f t="shared" si="3"/>
        <v>0</v>
      </c>
      <c r="I32" s="14">
        <f t="shared" si="3"/>
        <v>0</v>
      </c>
      <c r="J32" s="13"/>
      <c r="K32" s="13"/>
    </row>
    <row r="33" spans="1:11" ht="14.25">
      <c r="A33" s="32" t="s">
        <v>13</v>
      </c>
      <c r="B33" s="11" t="s">
        <v>13</v>
      </c>
      <c r="C33" s="14"/>
      <c r="D33" s="24"/>
      <c r="E33" s="14"/>
      <c r="F33" s="24"/>
      <c r="G33" s="14"/>
      <c r="H33" s="14">
        <f t="shared" si="3"/>
        <v>0</v>
      </c>
      <c r="I33" s="14">
        <f t="shared" si="3"/>
        <v>0</v>
      </c>
      <c r="J33" s="13"/>
      <c r="K33" s="13"/>
    </row>
    <row r="34" spans="1:11" ht="14.25">
      <c r="A34" s="34" t="s">
        <v>86</v>
      </c>
      <c r="B34" s="17" t="s">
        <v>13</v>
      </c>
      <c r="C34" s="18"/>
      <c r="D34" s="26"/>
      <c r="E34" s="18"/>
      <c r="F34" s="26"/>
      <c r="G34" s="18"/>
      <c r="H34" s="18"/>
      <c r="I34" s="18"/>
      <c r="J34" s="13"/>
      <c r="K34" s="13"/>
    </row>
    <row r="35" spans="1:11" ht="14.25">
      <c r="A35" s="32" t="s">
        <v>87</v>
      </c>
      <c r="B35" s="11" t="s">
        <v>71</v>
      </c>
      <c r="C35" s="14">
        <v>12</v>
      </c>
      <c r="D35" s="24"/>
      <c r="E35" s="14">
        <f>C35*D35</f>
        <v>0</v>
      </c>
      <c r="F35" s="24"/>
      <c r="G35" s="14">
        <f>C35*F35</f>
        <v>0</v>
      </c>
      <c r="H35" s="14">
        <f aca="true" t="shared" si="4" ref="H35:I38">D35+F35</f>
        <v>0</v>
      </c>
      <c r="I35" s="14">
        <f t="shared" si="4"/>
        <v>0</v>
      </c>
      <c r="J35" s="13"/>
      <c r="K35" s="13"/>
    </row>
    <row r="36" spans="1:11" ht="14.25">
      <c r="A36" s="32" t="s">
        <v>88</v>
      </c>
      <c r="B36" s="11" t="s">
        <v>71</v>
      </c>
      <c r="C36" s="14">
        <v>65</v>
      </c>
      <c r="D36" s="24"/>
      <c r="E36" s="14">
        <f>C36*D36</f>
        <v>0</v>
      </c>
      <c r="F36" s="24"/>
      <c r="G36" s="14">
        <f>C36*F36</f>
        <v>0</v>
      </c>
      <c r="H36" s="14">
        <f t="shared" si="4"/>
        <v>0</v>
      </c>
      <c r="I36" s="14">
        <f t="shared" si="4"/>
        <v>0</v>
      </c>
      <c r="J36" s="13"/>
      <c r="K36" s="13"/>
    </row>
    <row r="37" spans="1:11" ht="14.25">
      <c r="A37" s="32" t="s">
        <v>89</v>
      </c>
      <c r="B37" s="11" t="s">
        <v>71</v>
      </c>
      <c r="C37" s="14">
        <v>96</v>
      </c>
      <c r="D37" s="24"/>
      <c r="E37" s="14">
        <f>C37*D37</f>
        <v>0</v>
      </c>
      <c r="F37" s="24"/>
      <c r="G37" s="14">
        <f>C37*F37</f>
        <v>0</v>
      </c>
      <c r="H37" s="14">
        <f t="shared" si="4"/>
        <v>0</v>
      </c>
      <c r="I37" s="14">
        <f t="shared" si="4"/>
        <v>0</v>
      </c>
      <c r="J37" s="13"/>
      <c r="K37" s="13"/>
    </row>
    <row r="38" spans="1:11" ht="14.25">
      <c r="A38" s="32" t="s">
        <v>90</v>
      </c>
      <c r="B38" s="11" t="s">
        <v>71</v>
      </c>
      <c r="C38" s="14">
        <v>6</v>
      </c>
      <c r="D38" s="24"/>
      <c r="E38" s="14">
        <f>C38*D38</f>
        <v>0</v>
      </c>
      <c r="F38" s="24"/>
      <c r="G38" s="14">
        <f>C38*F38</f>
        <v>0</v>
      </c>
      <c r="H38" s="14">
        <f t="shared" si="4"/>
        <v>0</v>
      </c>
      <c r="I38" s="14">
        <f t="shared" si="4"/>
        <v>0</v>
      </c>
      <c r="J38" s="13"/>
      <c r="K38" s="13"/>
    </row>
    <row r="39" spans="1:11" ht="14.25">
      <c r="A39" s="34" t="s">
        <v>91</v>
      </c>
      <c r="B39" s="17" t="s">
        <v>13</v>
      </c>
      <c r="C39" s="18"/>
      <c r="D39" s="26"/>
      <c r="E39" s="18"/>
      <c r="F39" s="26"/>
      <c r="G39" s="18"/>
      <c r="H39" s="18"/>
      <c r="I39" s="18"/>
      <c r="J39" s="13"/>
      <c r="K39" s="13"/>
    </row>
    <row r="40" spans="1:11" ht="24">
      <c r="A40" s="32" t="s">
        <v>92</v>
      </c>
      <c r="B40" s="11" t="s">
        <v>59</v>
      </c>
      <c r="C40" s="14">
        <v>1</v>
      </c>
      <c r="D40" s="24"/>
      <c r="E40" s="14">
        <f>C40*D40</f>
        <v>0</v>
      </c>
      <c r="F40" s="24"/>
      <c r="G40" s="14">
        <f>C40*F40</f>
        <v>0</v>
      </c>
      <c r="H40" s="14">
        <f aca="true" t="shared" si="5" ref="H40:I42">D40+F40</f>
        <v>0</v>
      </c>
      <c r="I40" s="14">
        <f t="shared" si="5"/>
        <v>0</v>
      </c>
      <c r="J40" s="13"/>
      <c r="K40" s="13"/>
    </row>
    <row r="41" spans="1:11" ht="24">
      <c r="A41" s="32" t="s">
        <v>93</v>
      </c>
      <c r="B41" s="11" t="s">
        <v>59</v>
      </c>
      <c r="C41" s="14">
        <v>3</v>
      </c>
      <c r="D41" s="24"/>
      <c r="E41" s="14">
        <f>C41*D41</f>
        <v>0</v>
      </c>
      <c r="F41" s="24"/>
      <c r="G41" s="14">
        <f>C41*F41</f>
        <v>0</v>
      </c>
      <c r="H41" s="14">
        <f t="shared" si="5"/>
        <v>0</v>
      </c>
      <c r="I41" s="14">
        <f t="shared" si="5"/>
        <v>0</v>
      </c>
      <c r="J41" s="13"/>
      <c r="K41" s="13"/>
    </row>
    <row r="42" spans="1:11" ht="14.25">
      <c r="A42" s="32" t="s">
        <v>94</v>
      </c>
      <c r="B42" s="11" t="s">
        <v>59</v>
      </c>
      <c r="C42" s="14">
        <v>1</v>
      </c>
      <c r="D42" s="24"/>
      <c r="E42" s="14">
        <f>C42*D42</f>
        <v>0</v>
      </c>
      <c r="F42" s="24"/>
      <c r="G42" s="14">
        <f>C42*F42</f>
        <v>0</v>
      </c>
      <c r="H42" s="14">
        <f t="shared" si="5"/>
        <v>0</v>
      </c>
      <c r="I42" s="14">
        <f t="shared" si="5"/>
        <v>0</v>
      </c>
      <c r="J42" s="13"/>
      <c r="K42" s="13"/>
    </row>
    <row r="43" spans="1:11" ht="27">
      <c r="A43" s="34" t="s">
        <v>95</v>
      </c>
      <c r="B43" s="17" t="s">
        <v>13</v>
      </c>
      <c r="C43" s="18"/>
      <c r="D43" s="26"/>
      <c r="E43" s="18"/>
      <c r="F43" s="26"/>
      <c r="G43" s="18"/>
      <c r="H43" s="18"/>
      <c r="I43" s="18"/>
      <c r="J43" s="13"/>
      <c r="K43" s="13"/>
    </row>
    <row r="44" spans="1:11" ht="14.25">
      <c r="A44" s="32" t="s">
        <v>96</v>
      </c>
      <c r="B44" s="11" t="s">
        <v>59</v>
      </c>
      <c r="C44" s="14">
        <v>1</v>
      </c>
      <c r="D44" s="24"/>
      <c r="E44" s="14">
        <f>C44*D44</f>
        <v>0</v>
      </c>
      <c r="F44" s="24"/>
      <c r="G44" s="14">
        <f>C44*F44</f>
        <v>0</v>
      </c>
      <c r="H44" s="14">
        <f>D44+F44</f>
        <v>0</v>
      </c>
      <c r="I44" s="14">
        <f>E44+G44</f>
        <v>0</v>
      </c>
      <c r="J44" s="13"/>
      <c r="K44" s="13"/>
    </row>
    <row r="45" spans="1:11" ht="14.25">
      <c r="A45" s="34" t="s">
        <v>97</v>
      </c>
      <c r="B45" s="17" t="s">
        <v>13</v>
      </c>
      <c r="C45" s="18"/>
      <c r="D45" s="26"/>
      <c r="E45" s="18"/>
      <c r="F45" s="26"/>
      <c r="G45" s="18"/>
      <c r="H45" s="18"/>
      <c r="I45" s="18"/>
      <c r="J45" s="13"/>
      <c r="K45" s="13"/>
    </row>
    <row r="46" spans="1:11" ht="14.25">
      <c r="A46" s="32" t="s">
        <v>98</v>
      </c>
      <c r="B46" s="11" t="s">
        <v>71</v>
      </c>
      <c r="C46" s="14">
        <v>20</v>
      </c>
      <c r="D46" s="24"/>
      <c r="E46" s="14">
        <f>C46*D46</f>
        <v>0</v>
      </c>
      <c r="F46" s="24"/>
      <c r="G46" s="14">
        <f>C46*F46</f>
        <v>0</v>
      </c>
      <c r="H46" s="14">
        <f>D46+F46</f>
        <v>0</v>
      </c>
      <c r="I46" s="14">
        <f>E46+G46</f>
        <v>0</v>
      </c>
      <c r="J46" s="13"/>
      <c r="K46" s="13"/>
    </row>
    <row r="47" spans="1:11" ht="14.25">
      <c r="A47" s="34" t="s">
        <v>99</v>
      </c>
      <c r="B47" s="17" t="s">
        <v>13</v>
      </c>
      <c r="C47" s="18"/>
      <c r="D47" s="26"/>
      <c r="E47" s="18"/>
      <c r="F47" s="26"/>
      <c r="G47" s="18"/>
      <c r="H47" s="18"/>
      <c r="I47" s="18"/>
      <c r="J47" s="13"/>
      <c r="K47" s="13"/>
    </row>
    <row r="48" spans="1:11" ht="14.25">
      <c r="A48" s="32" t="s">
        <v>100</v>
      </c>
      <c r="B48" s="11" t="s">
        <v>59</v>
      </c>
      <c r="C48" s="14">
        <v>4</v>
      </c>
      <c r="D48" s="24"/>
      <c r="E48" s="14">
        <f>C48*D48</f>
        <v>0</v>
      </c>
      <c r="F48" s="24"/>
      <c r="G48" s="14">
        <f>C48*F48</f>
        <v>0</v>
      </c>
      <c r="H48" s="14">
        <f aca="true" t="shared" si="6" ref="H48:I51">D48+F48</f>
        <v>0</v>
      </c>
      <c r="I48" s="14">
        <f t="shared" si="6"/>
        <v>0</v>
      </c>
      <c r="J48" s="13"/>
      <c r="K48" s="13"/>
    </row>
    <row r="49" spans="1:11" ht="14.25">
      <c r="A49" s="32" t="s">
        <v>101</v>
      </c>
      <c r="B49" s="11" t="s">
        <v>59</v>
      </c>
      <c r="C49" s="14">
        <v>4</v>
      </c>
      <c r="D49" s="24"/>
      <c r="E49" s="14">
        <f>C49*D49</f>
        <v>0</v>
      </c>
      <c r="F49" s="24"/>
      <c r="G49" s="14">
        <f>C49*F49</f>
        <v>0</v>
      </c>
      <c r="H49" s="14">
        <f t="shared" si="6"/>
        <v>0</v>
      </c>
      <c r="I49" s="14">
        <f t="shared" si="6"/>
        <v>0</v>
      </c>
      <c r="J49" s="13"/>
      <c r="K49" s="13"/>
    </row>
    <row r="50" spans="1:11" ht="24">
      <c r="A50" s="32" t="s">
        <v>102</v>
      </c>
      <c r="B50" s="11" t="s">
        <v>59</v>
      </c>
      <c r="C50" s="14">
        <v>1</v>
      </c>
      <c r="D50" s="24"/>
      <c r="E50" s="14">
        <f>C50*D50</f>
        <v>0</v>
      </c>
      <c r="F50" s="24"/>
      <c r="G50" s="14">
        <f>C50*F50</f>
        <v>0</v>
      </c>
      <c r="H50" s="14">
        <f t="shared" si="6"/>
        <v>0</v>
      </c>
      <c r="I50" s="14">
        <f t="shared" si="6"/>
        <v>0</v>
      </c>
      <c r="J50" s="13"/>
      <c r="K50" s="13"/>
    </row>
    <row r="51" spans="1:11" ht="14.25">
      <c r="A51" s="32" t="s">
        <v>103</v>
      </c>
      <c r="B51" s="11" t="s">
        <v>104</v>
      </c>
      <c r="C51" s="14">
        <v>1</v>
      </c>
      <c r="D51" s="24"/>
      <c r="E51" s="14">
        <f>C51*D51</f>
        <v>0</v>
      </c>
      <c r="F51" s="24"/>
      <c r="G51" s="14">
        <f>C51*F51</f>
        <v>0</v>
      </c>
      <c r="H51" s="14">
        <f t="shared" si="6"/>
        <v>0</v>
      </c>
      <c r="I51" s="14">
        <f t="shared" si="6"/>
        <v>0</v>
      </c>
      <c r="J51" s="13"/>
      <c r="K51" s="13"/>
    </row>
    <row r="52" spans="1:11" ht="14.25">
      <c r="A52" s="35" t="s">
        <v>105</v>
      </c>
      <c r="B52" s="19" t="s">
        <v>13</v>
      </c>
      <c r="C52" s="20"/>
      <c r="D52" s="27"/>
      <c r="E52" s="20"/>
      <c r="F52" s="27"/>
      <c r="G52" s="20"/>
      <c r="H52" s="20"/>
      <c r="I52" s="20"/>
      <c r="J52" s="13"/>
      <c r="K52" s="13"/>
    </row>
    <row r="53" spans="1:11" ht="14.25">
      <c r="A53" s="32" t="s">
        <v>13</v>
      </c>
      <c r="B53" s="11" t="s">
        <v>13</v>
      </c>
      <c r="C53" s="14"/>
      <c r="D53" s="24"/>
      <c r="E53" s="14"/>
      <c r="F53" s="24"/>
      <c r="G53" s="14"/>
      <c r="H53" s="14">
        <f>D53+F53</f>
        <v>0</v>
      </c>
      <c r="I53" s="14">
        <f>E53+G53</f>
        <v>0</v>
      </c>
      <c r="J53" s="13"/>
      <c r="K53" s="13"/>
    </row>
    <row r="54" spans="1:11" ht="14.25">
      <c r="A54" s="34" t="s">
        <v>106</v>
      </c>
      <c r="B54" s="17" t="s">
        <v>13</v>
      </c>
      <c r="C54" s="18"/>
      <c r="D54" s="26"/>
      <c r="E54" s="18"/>
      <c r="F54" s="26"/>
      <c r="G54" s="18"/>
      <c r="H54" s="18"/>
      <c r="I54" s="18"/>
      <c r="J54" s="13"/>
      <c r="K54" s="13"/>
    </row>
    <row r="55" spans="1:11" ht="14.25">
      <c r="A55" s="34" t="s">
        <v>107</v>
      </c>
      <c r="B55" s="17" t="s">
        <v>13</v>
      </c>
      <c r="C55" s="18"/>
      <c r="D55" s="26"/>
      <c r="E55" s="18"/>
      <c r="F55" s="26"/>
      <c r="G55" s="18"/>
      <c r="H55" s="18"/>
      <c r="I55" s="18"/>
      <c r="J55" s="13"/>
      <c r="K55" s="13"/>
    </row>
    <row r="56" spans="1:11" ht="14.25">
      <c r="A56" s="32" t="s">
        <v>108</v>
      </c>
      <c r="B56" s="11" t="s">
        <v>59</v>
      </c>
      <c r="C56" s="14">
        <v>18</v>
      </c>
      <c r="D56" s="24"/>
      <c r="E56" s="14">
        <f>C56*D56</f>
        <v>0</v>
      </c>
      <c r="F56" s="24"/>
      <c r="G56" s="14">
        <f>C56*F56</f>
        <v>0</v>
      </c>
      <c r="H56" s="14">
        <f>D56+F56</f>
        <v>0</v>
      </c>
      <c r="I56" s="14">
        <f>E56+G56</f>
        <v>0</v>
      </c>
      <c r="J56" s="13"/>
      <c r="K56" s="13"/>
    </row>
    <row r="57" spans="1:11" ht="14.25">
      <c r="A57" s="34" t="s">
        <v>109</v>
      </c>
      <c r="B57" s="17" t="s">
        <v>13</v>
      </c>
      <c r="C57" s="18"/>
      <c r="D57" s="26"/>
      <c r="E57" s="18"/>
      <c r="F57" s="26"/>
      <c r="G57" s="18"/>
      <c r="H57" s="18"/>
      <c r="I57" s="18"/>
      <c r="J57" s="13"/>
      <c r="K57" s="13"/>
    </row>
    <row r="58" spans="1:11" ht="14.25">
      <c r="A58" s="34" t="s">
        <v>110</v>
      </c>
      <c r="B58" s="17" t="s">
        <v>13</v>
      </c>
      <c r="C58" s="18"/>
      <c r="D58" s="26"/>
      <c r="E58" s="18"/>
      <c r="F58" s="26"/>
      <c r="G58" s="18"/>
      <c r="H58" s="18"/>
      <c r="I58" s="18"/>
      <c r="J58" s="13"/>
      <c r="K58" s="13"/>
    </row>
    <row r="59" spans="1:11" ht="14.25">
      <c r="A59" s="32" t="s">
        <v>111</v>
      </c>
      <c r="B59" s="11" t="s">
        <v>59</v>
      </c>
      <c r="C59" s="14">
        <v>1</v>
      </c>
      <c r="D59" s="24"/>
      <c r="E59" s="14">
        <f>C59*D59</f>
        <v>0</v>
      </c>
      <c r="F59" s="24"/>
      <c r="G59" s="14">
        <f>C59*F59</f>
        <v>0</v>
      </c>
      <c r="H59" s="14">
        <f>D59+F59</f>
        <v>0</v>
      </c>
      <c r="I59" s="14">
        <f>E59+G59</f>
        <v>0</v>
      </c>
      <c r="J59" s="13"/>
      <c r="K59" s="13"/>
    </row>
    <row r="60" spans="1:11" ht="14.25">
      <c r="A60" s="34" t="s">
        <v>112</v>
      </c>
      <c r="B60" s="17" t="s">
        <v>13</v>
      </c>
      <c r="C60" s="18"/>
      <c r="D60" s="26"/>
      <c r="E60" s="18"/>
      <c r="F60" s="26"/>
      <c r="G60" s="18"/>
      <c r="H60" s="18"/>
      <c r="I60" s="18"/>
      <c r="J60" s="13"/>
      <c r="K60" s="13"/>
    </row>
    <row r="61" spans="1:11" ht="14.25">
      <c r="A61" s="32" t="s">
        <v>113</v>
      </c>
      <c r="B61" s="11" t="s">
        <v>114</v>
      </c>
      <c r="C61" s="14">
        <v>2.4</v>
      </c>
      <c r="D61" s="24"/>
      <c r="E61" s="14">
        <f>C61*D61</f>
        <v>0</v>
      </c>
      <c r="F61" s="24"/>
      <c r="G61" s="14">
        <f>C61*F61</f>
        <v>0</v>
      </c>
      <c r="H61" s="14">
        <f>D61+F61</f>
        <v>0</v>
      </c>
      <c r="I61" s="14">
        <f>E61+G61</f>
        <v>0</v>
      </c>
      <c r="J61" s="13"/>
      <c r="K61" s="13"/>
    </row>
    <row r="62" spans="1:11" ht="14.25">
      <c r="A62" s="34" t="s">
        <v>115</v>
      </c>
      <c r="B62" s="17" t="s">
        <v>13</v>
      </c>
      <c r="C62" s="18"/>
      <c r="D62" s="26"/>
      <c r="E62" s="18"/>
      <c r="F62" s="26"/>
      <c r="G62" s="18"/>
      <c r="H62" s="18"/>
      <c r="I62" s="18"/>
      <c r="J62" s="13"/>
      <c r="K62" s="13"/>
    </row>
    <row r="63" spans="1:11" ht="14.25">
      <c r="A63" s="32" t="s">
        <v>116</v>
      </c>
      <c r="B63" s="11" t="s">
        <v>114</v>
      </c>
      <c r="C63" s="14">
        <v>2.4</v>
      </c>
      <c r="D63" s="24"/>
      <c r="E63" s="14">
        <f>C63*D63</f>
        <v>0</v>
      </c>
      <c r="F63" s="24"/>
      <c r="G63" s="14">
        <f>C63*F63</f>
        <v>0</v>
      </c>
      <c r="H63" s="14">
        <f>D63+F63</f>
        <v>0</v>
      </c>
      <c r="I63" s="14">
        <f>E63+G63</f>
        <v>0</v>
      </c>
      <c r="J63" s="13"/>
      <c r="K63" s="13"/>
    </row>
    <row r="64" spans="1:11" ht="14.25">
      <c r="A64" s="35" t="s">
        <v>117</v>
      </c>
      <c r="B64" s="19" t="s">
        <v>13</v>
      </c>
      <c r="C64" s="20"/>
      <c r="D64" s="27"/>
      <c r="E64" s="20">
        <f>SUM(E53:E63)</f>
        <v>0</v>
      </c>
      <c r="F64" s="27"/>
      <c r="G64" s="20">
        <f>SUM(G53:G63)</f>
        <v>0</v>
      </c>
      <c r="H64" s="20"/>
      <c r="I64" s="20">
        <f>SUM(I53:I63)</f>
        <v>0</v>
      </c>
      <c r="J64" s="13"/>
      <c r="K64" s="13"/>
    </row>
    <row r="65" spans="1:11" ht="14.25">
      <c r="A65" s="32" t="s">
        <v>13</v>
      </c>
      <c r="B65" s="11" t="s">
        <v>13</v>
      </c>
      <c r="C65" s="14"/>
      <c r="D65" s="24"/>
      <c r="E65" s="14"/>
      <c r="F65" s="24"/>
      <c r="G65" s="14"/>
      <c r="H65" s="14">
        <f>D65+F65</f>
        <v>0</v>
      </c>
      <c r="I65" s="14">
        <f>E65+G65</f>
        <v>0</v>
      </c>
      <c r="J65" s="13"/>
      <c r="K65" s="13"/>
    </row>
    <row r="66" spans="1:11" ht="14.25">
      <c r="A66" s="32" t="s">
        <v>118</v>
      </c>
      <c r="B66" s="11" t="s">
        <v>13</v>
      </c>
      <c r="C66" s="14"/>
      <c r="D66" s="24"/>
      <c r="E66" s="14">
        <f>L1+Parametry!B33/100*E44+Parametry!B33/100*E46+Parametry!B33/100*E48+Parametry!B33/100*E49+Parametry!B33/100*E50+Parametry!B33/100*E51+Parametry!B33/100*E56+Parametry!B33/100*E59+Parametry!B33/100*E61+Parametry!B33/100*E63+Parametry!B33/100*E71+Parametry!B33/100*E72+Parametry!B33/100*E75</f>
        <v>0</v>
      </c>
      <c r="F66" s="24"/>
      <c r="G66" s="14"/>
      <c r="H66" s="14">
        <f>D66+F66</f>
        <v>0</v>
      </c>
      <c r="I66" s="14">
        <f>E66+G66</f>
        <v>0</v>
      </c>
      <c r="J66" s="13"/>
      <c r="K66" s="13"/>
    </row>
    <row r="67" spans="1:11" ht="14.25">
      <c r="A67" s="33" t="s">
        <v>119</v>
      </c>
      <c r="B67" s="15" t="s">
        <v>13</v>
      </c>
      <c r="C67" s="16"/>
      <c r="D67" s="25"/>
      <c r="E67" s="16">
        <f>SUM(E8:E51,E53:E63,E65:E66)</f>
        <v>0</v>
      </c>
      <c r="F67" s="25"/>
      <c r="G67" s="16">
        <f>SUM(G8:G51,G53:G63,G65:G66)</f>
        <v>0</v>
      </c>
      <c r="H67" s="16"/>
      <c r="I67" s="16">
        <f>SUM(I8:I51,I53:I63,I65:I66)</f>
        <v>0</v>
      </c>
      <c r="J67" s="13"/>
      <c r="K67" s="13"/>
    </row>
    <row r="68" spans="1:11" ht="14.25">
      <c r="A68" s="32" t="s">
        <v>13</v>
      </c>
      <c r="B68" s="11" t="s">
        <v>13</v>
      </c>
      <c r="C68" s="14"/>
      <c r="D68" s="24"/>
      <c r="E68" s="14"/>
      <c r="F68" s="24"/>
      <c r="G68" s="14"/>
      <c r="H68" s="14">
        <f>D68+F68</f>
        <v>0</v>
      </c>
      <c r="I68" s="14">
        <f>E68+G68</f>
        <v>0</v>
      </c>
      <c r="J68" s="13"/>
      <c r="K68" s="13"/>
    </row>
    <row r="69" spans="1:11" ht="14.25">
      <c r="A69" s="33" t="s">
        <v>120</v>
      </c>
      <c r="B69" s="15" t="s">
        <v>13</v>
      </c>
      <c r="C69" s="16"/>
      <c r="D69" s="25"/>
      <c r="E69" s="16"/>
      <c r="F69" s="25"/>
      <c r="G69" s="16"/>
      <c r="H69" s="16"/>
      <c r="I69" s="16"/>
      <c r="J69" s="13"/>
      <c r="K69" s="13"/>
    </row>
    <row r="70" spans="1:11" ht="14.25">
      <c r="A70" s="34" t="s">
        <v>121</v>
      </c>
      <c r="B70" s="17" t="s">
        <v>13</v>
      </c>
      <c r="C70" s="18"/>
      <c r="D70" s="26"/>
      <c r="E70" s="18"/>
      <c r="F70" s="26"/>
      <c r="G70" s="18"/>
      <c r="H70" s="18"/>
      <c r="I70" s="18"/>
      <c r="J70" s="13"/>
      <c r="K70" s="13"/>
    </row>
    <row r="71" spans="1:11" ht="14.25">
      <c r="A71" s="32" t="s">
        <v>122</v>
      </c>
      <c r="B71" s="11" t="s">
        <v>123</v>
      </c>
      <c r="C71" s="14">
        <v>6</v>
      </c>
      <c r="D71" s="24"/>
      <c r="E71" s="14">
        <f>C71*D71</f>
        <v>0</v>
      </c>
      <c r="F71" s="24"/>
      <c r="G71" s="14">
        <f>C71*F71</f>
        <v>0</v>
      </c>
      <c r="H71" s="14">
        <f>D71+F71</f>
        <v>0</v>
      </c>
      <c r="I71" s="14">
        <f>E71+G71</f>
        <v>0</v>
      </c>
      <c r="J71" s="13"/>
      <c r="K71" s="13"/>
    </row>
    <row r="72" spans="1:11" ht="14.25">
      <c r="A72" s="32" t="s">
        <v>124</v>
      </c>
      <c r="B72" s="11" t="s">
        <v>123</v>
      </c>
      <c r="C72" s="14">
        <v>2</v>
      </c>
      <c r="D72" s="24"/>
      <c r="E72" s="14">
        <f>C72*D72</f>
        <v>0</v>
      </c>
      <c r="F72" s="24"/>
      <c r="G72" s="14">
        <f>C72*F72</f>
        <v>0</v>
      </c>
      <c r="H72" s="14">
        <f>D72+F72</f>
        <v>0</v>
      </c>
      <c r="I72" s="14">
        <f>E72+G72</f>
        <v>0</v>
      </c>
      <c r="J72" s="13"/>
      <c r="K72" s="13"/>
    </row>
    <row r="73" spans="1:11" ht="14.25">
      <c r="A73" s="34" t="s">
        <v>125</v>
      </c>
      <c r="B73" s="17" t="s">
        <v>13</v>
      </c>
      <c r="C73" s="18"/>
      <c r="D73" s="26"/>
      <c r="E73" s="18"/>
      <c r="F73" s="26"/>
      <c r="G73" s="18"/>
      <c r="H73" s="18"/>
      <c r="I73" s="18"/>
      <c r="J73" s="13"/>
      <c r="K73" s="13"/>
    </row>
    <row r="74" spans="1:11" ht="14.25">
      <c r="A74" s="34" t="s">
        <v>126</v>
      </c>
      <c r="B74" s="17" t="s">
        <v>13</v>
      </c>
      <c r="C74" s="18"/>
      <c r="D74" s="26"/>
      <c r="E74" s="18"/>
      <c r="F74" s="26"/>
      <c r="G74" s="18"/>
      <c r="H74" s="18"/>
      <c r="I74" s="18"/>
      <c r="J74" s="13"/>
      <c r="K74" s="13"/>
    </row>
    <row r="75" spans="1:11" ht="14.25">
      <c r="A75" s="32" t="s">
        <v>127</v>
      </c>
      <c r="B75" s="11" t="s">
        <v>123</v>
      </c>
      <c r="C75" s="14">
        <v>4</v>
      </c>
      <c r="D75" s="24"/>
      <c r="E75" s="14">
        <f>C75*D75</f>
        <v>0</v>
      </c>
      <c r="F75" s="24"/>
      <c r="G75" s="14">
        <f>C75*F75</f>
        <v>0</v>
      </c>
      <c r="H75" s="14">
        <f>D75+F75</f>
        <v>0</v>
      </c>
      <c r="I75" s="14">
        <f>E75+G75</f>
        <v>0</v>
      </c>
      <c r="J75" s="13"/>
      <c r="K75" s="13"/>
    </row>
    <row r="76" spans="1:11" ht="14.25">
      <c r="A76" s="33" t="s">
        <v>128</v>
      </c>
      <c r="B76" s="15" t="s">
        <v>13</v>
      </c>
      <c r="C76" s="16"/>
      <c r="D76" s="25"/>
      <c r="E76" s="16">
        <f>SUM(E70:E75)</f>
        <v>0</v>
      </c>
      <c r="F76" s="25"/>
      <c r="G76" s="16">
        <f>SUM(G70:G75)</f>
        <v>0</v>
      </c>
      <c r="H76" s="16"/>
      <c r="I76" s="16">
        <f>SUM(I70:I75)</f>
        <v>0</v>
      </c>
      <c r="J76" s="13"/>
      <c r="K76" s="13"/>
    </row>
    <row r="77" spans="1:11" ht="14.25">
      <c r="A77" s="32" t="s">
        <v>13</v>
      </c>
      <c r="B77" s="11" t="s">
        <v>13</v>
      </c>
      <c r="C77" s="14"/>
      <c r="D77" s="24"/>
      <c r="E77" s="14"/>
      <c r="F77" s="24"/>
      <c r="G77" s="14"/>
      <c r="H77" s="14">
        <f aca="true" t="shared" si="7" ref="H77:I82">D77+F77</f>
        <v>0</v>
      </c>
      <c r="I77" s="14">
        <f t="shared" si="7"/>
        <v>0</v>
      </c>
      <c r="J77" s="13"/>
      <c r="K77" s="13"/>
    </row>
    <row r="78" spans="1:11" ht="24">
      <c r="A78" s="32" t="s">
        <v>129</v>
      </c>
      <c r="B78" s="11" t="s">
        <v>13</v>
      </c>
      <c r="C78" s="14"/>
      <c r="D78" s="24"/>
      <c r="E78" s="14"/>
      <c r="F78" s="24"/>
      <c r="G78" s="14"/>
      <c r="H78" s="14">
        <f t="shared" si="7"/>
        <v>0</v>
      </c>
      <c r="I78" s="14">
        <f t="shared" si="7"/>
        <v>0</v>
      </c>
      <c r="J78" s="13"/>
      <c r="K78" s="13"/>
    </row>
    <row r="79" spans="1:11" ht="46.5">
      <c r="A79" s="32" t="s">
        <v>130</v>
      </c>
      <c r="B79" s="11" t="s">
        <v>13</v>
      </c>
      <c r="C79" s="14"/>
      <c r="D79" s="24"/>
      <c r="E79" s="14"/>
      <c r="F79" s="24"/>
      <c r="G79" s="14"/>
      <c r="H79" s="14">
        <f t="shared" si="7"/>
        <v>0</v>
      </c>
      <c r="I79" s="14">
        <f t="shared" si="7"/>
        <v>0</v>
      </c>
      <c r="J79" s="13"/>
      <c r="K79" s="13"/>
    </row>
    <row r="80" spans="1:11" ht="35.25">
      <c r="A80" s="32" t="s">
        <v>131</v>
      </c>
      <c r="B80" s="11" t="s">
        <v>13</v>
      </c>
      <c r="C80" s="14"/>
      <c r="D80" s="24"/>
      <c r="E80" s="14"/>
      <c r="F80" s="24"/>
      <c r="G80" s="14"/>
      <c r="H80" s="14">
        <f t="shared" si="7"/>
        <v>0</v>
      </c>
      <c r="I80" s="14">
        <f t="shared" si="7"/>
        <v>0</v>
      </c>
      <c r="J80" s="13"/>
      <c r="K80" s="13"/>
    </row>
    <row r="81" spans="1:11" ht="14.25">
      <c r="A81" s="32" t="s">
        <v>13</v>
      </c>
      <c r="B81" s="11" t="s">
        <v>13</v>
      </c>
      <c r="C81" s="14"/>
      <c r="D81" s="24"/>
      <c r="E81" s="14"/>
      <c r="F81" s="24"/>
      <c r="G81" s="14"/>
      <c r="H81" s="14">
        <f t="shared" si="7"/>
        <v>0</v>
      </c>
      <c r="I81" s="14">
        <f t="shared" si="7"/>
        <v>0</v>
      </c>
      <c r="J81" s="13"/>
      <c r="K81" s="13"/>
    </row>
    <row r="82" spans="1:11" ht="14.25">
      <c r="A82" s="32" t="s">
        <v>13</v>
      </c>
      <c r="B82" s="11" t="s">
        <v>13</v>
      </c>
      <c r="C82" s="14"/>
      <c r="D82" s="24"/>
      <c r="E82" s="14"/>
      <c r="F82" s="24"/>
      <c r="G82" s="14"/>
      <c r="H82" s="14">
        <f t="shared" si="7"/>
        <v>0</v>
      </c>
      <c r="I82" s="14">
        <f t="shared" si="7"/>
        <v>0</v>
      </c>
      <c r="J82" s="13"/>
      <c r="K82" s="13"/>
    </row>
  </sheetData>
  <sheetProtection formatColumns="0" formatRows="0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25">
      <selection activeCell="H12" sqref="H12"/>
    </sheetView>
  </sheetViews>
  <sheetFormatPr defaultColWidth="9.140625" defaultRowHeight="15"/>
  <cols>
    <col min="1" max="1" width="28.421875" style="10" bestFit="1" customWidth="1"/>
    <col min="2" max="2" width="63.421875" style="10" bestFit="1" customWidth="1"/>
    <col min="3" max="3" width="9.140625" style="4" customWidth="1"/>
    <col min="4" max="4" width="0" style="4" hidden="1" customWidth="1"/>
    <col min="5" max="16384" width="9.140625" style="4" customWidth="1"/>
  </cols>
  <sheetData>
    <row r="1" spans="1:3" ht="14.25">
      <c r="A1" s="2" t="s">
        <v>0</v>
      </c>
      <c r="B1" s="2" t="s">
        <v>1</v>
      </c>
      <c r="C1" s="3"/>
    </row>
    <row r="2" spans="1:3" ht="14.25">
      <c r="A2" s="2" t="s">
        <v>2</v>
      </c>
      <c r="B2" s="5" t="s">
        <v>3</v>
      </c>
      <c r="C2" s="3"/>
    </row>
    <row r="3" spans="1:3" ht="27">
      <c r="A3" s="2" t="s">
        <v>4</v>
      </c>
      <c r="B3" s="6" t="s">
        <v>161</v>
      </c>
      <c r="C3" s="3"/>
    </row>
    <row r="4" spans="1:3" ht="27">
      <c r="A4" s="2" t="s">
        <v>5</v>
      </c>
      <c r="B4" s="6" t="s">
        <v>162</v>
      </c>
      <c r="C4" s="3"/>
    </row>
    <row r="5" spans="1:3" ht="14.25">
      <c r="A5" s="2" t="s">
        <v>6</v>
      </c>
      <c r="B5" s="7" t="s">
        <v>7</v>
      </c>
      <c r="C5" s="3"/>
    </row>
    <row r="6" spans="1:3" ht="14.25">
      <c r="A6" s="2" t="s">
        <v>8</v>
      </c>
      <c r="B6" s="7" t="s">
        <v>9</v>
      </c>
      <c r="C6" s="3"/>
    </row>
    <row r="7" spans="1:3" ht="14.25">
      <c r="A7" s="2" t="s">
        <v>10</v>
      </c>
      <c r="B7" s="7" t="s">
        <v>11</v>
      </c>
      <c r="C7" s="3"/>
    </row>
    <row r="8" spans="1:3" ht="14.25">
      <c r="A8" s="2" t="s">
        <v>12</v>
      </c>
      <c r="B8" s="7" t="s">
        <v>13</v>
      </c>
      <c r="C8" s="3"/>
    </row>
    <row r="9" spans="1:3" ht="14.25">
      <c r="A9" s="2" t="s">
        <v>14</v>
      </c>
      <c r="B9" s="7"/>
      <c r="C9" s="3"/>
    </row>
    <row r="10" spans="1:3" ht="14.25">
      <c r="A10" s="2" t="s">
        <v>15</v>
      </c>
      <c r="B10" s="7"/>
      <c r="C10" s="3"/>
    </row>
    <row r="11" spans="1:3" ht="14.25">
      <c r="A11" s="2" t="s">
        <v>16</v>
      </c>
      <c r="B11" s="7" t="s">
        <v>13</v>
      </c>
      <c r="C11" s="3"/>
    </row>
    <row r="12" spans="1:3" ht="14.25">
      <c r="A12" s="2" t="s">
        <v>17</v>
      </c>
      <c r="B12" s="7"/>
      <c r="C12" s="3"/>
    </row>
    <row r="13" spans="1:3" ht="14.25">
      <c r="A13" s="2" t="s">
        <v>18</v>
      </c>
      <c r="B13" s="7" t="s">
        <v>19</v>
      </c>
      <c r="C13" s="3"/>
    </row>
    <row r="14" spans="1:3" ht="14.25">
      <c r="A14" s="2" t="s">
        <v>20</v>
      </c>
      <c r="B14" s="7" t="s">
        <v>21</v>
      </c>
      <c r="C14" s="3"/>
    </row>
    <row r="15" spans="1:3" ht="14.25">
      <c r="A15" s="2" t="s">
        <v>13</v>
      </c>
      <c r="B15" s="2" t="s">
        <v>13</v>
      </c>
      <c r="C15" s="3"/>
    </row>
    <row r="16" spans="1:3" ht="14.25">
      <c r="A16" s="2" t="s">
        <v>22</v>
      </c>
      <c r="B16" s="8" t="s">
        <v>23</v>
      </c>
      <c r="C16" s="3"/>
    </row>
    <row r="17" spans="1:3" ht="14.25">
      <c r="A17" s="2" t="s">
        <v>24</v>
      </c>
      <c r="B17" s="8" t="s">
        <v>25</v>
      </c>
      <c r="C17" s="3"/>
    </row>
    <row r="18" spans="1:3" ht="14.25">
      <c r="A18" s="2" t="s">
        <v>26</v>
      </c>
      <c r="B18" s="8" t="s">
        <v>27</v>
      </c>
      <c r="C18" s="3"/>
    </row>
    <row r="19" spans="1:3" ht="14.25">
      <c r="A19" s="2" t="s">
        <v>28</v>
      </c>
      <c r="B19" s="8" t="s">
        <v>29</v>
      </c>
      <c r="C19" s="3"/>
    </row>
    <row r="20" spans="1:3" ht="14.25">
      <c r="A20" s="2" t="s">
        <v>30</v>
      </c>
      <c r="B20" s="8" t="s">
        <v>29</v>
      </c>
      <c r="C20" s="3"/>
    </row>
    <row r="21" spans="1:3" ht="14.25">
      <c r="A21" s="2" t="s">
        <v>31</v>
      </c>
      <c r="B21" s="8" t="s">
        <v>29</v>
      </c>
      <c r="C21" s="3"/>
    </row>
    <row r="22" spans="1:3" ht="14.25">
      <c r="A22" s="2" t="s">
        <v>32</v>
      </c>
      <c r="B22" s="8" t="s">
        <v>29</v>
      </c>
      <c r="C22" s="3"/>
    </row>
    <row r="23" spans="1:3" ht="14.25">
      <c r="A23" s="2" t="s">
        <v>33</v>
      </c>
      <c r="B23" s="8" t="s">
        <v>34</v>
      </c>
      <c r="C23" s="3"/>
    </row>
    <row r="24" spans="1:3" ht="14.25">
      <c r="A24" s="2" t="s">
        <v>35</v>
      </c>
      <c r="B24" s="8" t="s">
        <v>29</v>
      </c>
      <c r="C24" s="3"/>
    </row>
    <row r="25" spans="1:3" ht="14.25">
      <c r="A25" s="2" t="s">
        <v>36</v>
      </c>
      <c r="B25" s="8" t="s">
        <v>29</v>
      </c>
      <c r="C25" s="3"/>
    </row>
    <row r="26" spans="1:3" ht="14.25">
      <c r="A26" s="2" t="s">
        <v>37</v>
      </c>
      <c r="B26" s="8" t="s">
        <v>38</v>
      </c>
      <c r="C26" s="3"/>
    </row>
    <row r="27" spans="1:3" ht="14.25">
      <c r="A27" s="2" t="s">
        <v>39</v>
      </c>
      <c r="B27" s="8" t="s">
        <v>29</v>
      </c>
      <c r="C27" s="3"/>
    </row>
    <row r="28" spans="1:3" ht="14.25">
      <c r="A28" s="2" t="s">
        <v>40</v>
      </c>
      <c r="B28" s="8" t="s">
        <v>29</v>
      </c>
      <c r="C28" s="3"/>
    </row>
    <row r="29" spans="1:3" ht="14.25">
      <c r="A29" s="2" t="s">
        <v>41</v>
      </c>
      <c r="B29" s="8" t="s">
        <v>29</v>
      </c>
      <c r="C29" s="3"/>
    </row>
    <row r="30" spans="1:3" ht="14.25">
      <c r="A30" s="2" t="s">
        <v>42</v>
      </c>
      <c r="B30" s="8" t="s">
        <v>29</v>
      </c>
      <c r="C30" s="3"/>
    </row>
    <row r="31" spans="1:3" ht="24">
      <c r="A31" s="9" t="s">
        <v>43</v>
      </c>
      <c r="B31" s="8" t="s">
        <v>44</v>
      </c>
      <c r="C31" s="3"/>
    </row>
    <row r="32" spans="1:3" ht="14.25">
      <c r="A32" s="2" t="s">
        <v>45</v>
      </c>
      <c r="B32" s="8" t="s">
        <v>46</v>
      </c>
      <c r="C32" s="3"/>
    </row>
    <row r="33" spans="1:2" ht="14.25">
      <c r="A33" s="10" t="s">
        <v>47</v>
      </c>
      <c r="B33" s="10">
        <v>5</v>
      </c>
    </row>
  </sheetData>
  <sheetProtection formatColumns="0" formatRows="0"/>
  <printOptions/>
  <pageMargins left="0.2362204724409449" right="0.2362204724409449" top="0.35433070866141736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Plandor</dc:creator>
  <cp:keywords/>
  <dc:description/>
  <cp:lastModifiedBy>Marcela Vaculíková</cp:lastModifiedBy>
  <cp:lastPrinted>2019-10-08T07:39:04Z</cp:lastPrinted>
  <dcterms:created xsi:type="dcterms:W3CDTF">2015-03-03T16:27:52Z</dcterms:created>
  <dcterms:modified xsi:type="dcterms:W3CDTF">2021-01-07T06:10:02Z</dcterms:modified>
  <cp:category/>
  <cp:version/>
  <cp:contentType/>
  <cp:contentStatus/>
</cp:coreProperties>
</file>