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9440" windowHeight="14505" activeTab="0"/>
  </bookViews>
  <sheets>
    <sheet name="Rekapitulace stavby" sheetId="1" r:id="rId1"/>
    <sheet name="001 - SO 01 Předláždění c..." sheetId="2" r:id="rId2"/>
    <sheet name="002 - SO 02 Stezka pro cy..." sheetId="3" r:id="rId3"/>
    <sheet name="Pokyny pro vyplnění" sheetId="4" r:id="rId4"/>
  </sheets>
  <definedNames>
    <definedName name="_xlnm._FilterDatabase" localSheetId="1" hidden="1">'001 - SO 01 Předláždění c...'!$C$83:$K$145</definedName>
    <definedName name="_xlnm._FilterDatabase" localSheetId="2" hidden="1">'002 - SO 02 Stezka pro cy...'!$C$83:$K$150</definedName>
    <definedName name="_xlnm.Print_Titles" localSheetId="1">'001 - SO 01 Předláždění c...'!$83:$83</definedName>
    <definedName name="_xlnm.Print_Titles" localSheetId="2">'002 - SO 02 Stezka pro cy...'!$83:$83</definedName>
    <definedName name="_xlnm.Print_Titles" localSheetId="0">'Rekapitulace stavby'!$49:$49</definedName>
    <definedName name="_xlnm.Print_Area" localSheetId="1">'001 - SO 01 Předláždění c...'!$C$4:$J$36,'001 - SO 01 Předláždění c...'!$C$42:$J$65,'001 - SO 01 Předláždění c...'!$C$71:$K$145</definedName>
    <definedName name="_xlnm.Print_Area" localSheetId="2">'002 - SO 02 Stezka pro cy...'!$C$4:$J$36,'002 - SO 02 Stezka pro cy...'!$C$42:$J$65,'002 - SO 02 Stezka pro cy...'!$C$71:$K$150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<sst xmlns="http://schemas.openxmlformats.org/spreadsheetml/2006/main" count="2433" uniqueCount="588">
  <si>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</si>
  <si>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</si>
  <si>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</si>
  <si>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</si>
  <si>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</si>
  <si>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</si>
  <si>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</si>
  <si>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{4e7a9462-8a97-4e07-bbdb-46646cf76212}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</si>
  <si>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</si>
  <si>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</si>
  <si>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</si>
  <si>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</si>
  <si>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</si>
  <si>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</si>
  <si>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</si>
  <si>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</si>
  <si>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</si>
  <si>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</si>
  <si>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</si>
  <si>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chodníku ul.Dělnická-Nádražní v Kopřivnici</t>
  </si>
  <si>
    <t>KSO:</t>
  </si>
  <si>
    <t>CC-CZ:</t>
  </si>
  <si>
    <t>Místo:</t>
  </si>
  <si>
    <t>Kopřivnice</t>
  </si>
  <si>
    <t>Datum:</t>
  </si>
  <si>
    <t>21.8.2017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</si>
  <si>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</si>
  <si>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</si>
  <si>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</si>
  <si>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</si>
  <si>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</si>
  <si>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</si>
  <si>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</si>
  <si>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03692485</t>
  </si>
  <si>
    <t>Projekční a inženýrská činnost Groman a spol.,s.r.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</si>
  <si>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</si>
  <si>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</si>
  <si>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</si>
  <si>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</si>
  <si>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</si>
  <si>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</si>
  <si>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</si>
  <si>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</si>
  <si>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</si>
  <si>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</si>
  <si>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</si>
  <si>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</si>
  <si>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</si>
  <si>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</si>
  <si>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</si>
  <si>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</si>
  <si>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</si>
  <si>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</si>
  <si>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</si>
  <si>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</si>
  <si>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</si>
  <si>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</si>
  <si>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</si>
  <si>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</si>
  <si>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</si>
  <si>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</si>
  <si>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</si>
  <si>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</si>
  <si>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</si>
  <si>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</si>
  <si>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</si>
  <si>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</si>
  <si>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</si>
  <si>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</si>
  <si>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</si>
  <si>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</si>
  <si>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</si>
  <si>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</si>
  <si>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</si>
  <si>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</si>
  <si>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</si>
  <si>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</si>
  <si>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Předláždění chodníkového tělesa</t>
  </si>
  <si>
    <t>STA</t>
  </si>
  <si>
    <t>1</t>
  </si>
  <si>
    <t>{fffdbdf7-ade3-4a1c-ab3f-5940f86da509}</t>
  </si>
  <si>
    <t>2</t>
  </si>
  <si>
    <t>002</t>
  </si>
  <si>
    <t>SO 02 Stezka pro cyklisty</t>
  </si>
  <si>
    <t>{adcf2e02-6a37-4805-809a-c95fc766afe5}</t>
  </si>
  <si>
    <t>1) Krycí list soupisu</t>
  </si>
  <si>
    <t>2) Rekapitulace</t>
  </si>
  <si>
    <t>3) Soupis prací</t>
  </si>
  <si>
    <t>Zpět na list:</t>
  </si>
  <si>
    <t>Rekapitulace stavby</t>
  </si>
  <si>
    <t>j</t>
  </si>
  <si>
    <t>12,6</t>
  </si>
  <si>
    <t>o</t>
  </si>
  <si>
    <t>14,525</t>
  </si>
  <si>
    <t>KRYCÍ LIST SOUPISU</t>
  </si>
  <si>
    <t>r</t>
  </si>
  <si>
    <t>1,925</t>
  </si>
  <si>
    <t>Objekt:</t>
  </si>
  <si>
    <t>001 - SO 01 Předláždění chodníkového tělesa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</si>
  <si>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</si>
  <si>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</si>
  <si>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</si>
  <si>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</si>
  <si>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</si>
  <si>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</si>
  <si>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</si>
  <si>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</si>
  <si>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</si>
  <si>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</si>
  <si>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</si>
  <si>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</si>
  <si>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</si>
  <si>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</si>
  <si>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</si>
  <si>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</si>
  <si>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</si>
  <si>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</si>
  <si>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</si>
  <si>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</si>
  <si>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</si>
  <si>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</si>
  <si>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</si>
  <si>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</si>
  <si>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</si>
  <si>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</si>
  <si>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</si>
  <si>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</si>
  <si>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</si>
  <si>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</si>
  <si>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</si>
  <si>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</si>
  <si>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113107161</t>
  </si>
  <si>
    <t>Odstranění podkladu pl přes 50 do 200 m2 z kameniva drceného tl 100 mm</t>
  </si>
  <si>
    <t>m2</t>
  </si>
  <si>
    <t>CS ÚRS 2017 01</t>
  </si>
  <si>
    <t>4</t>
  </si>
  <si>
    <t>-1046769015</t>
  </si>
  <si>
    <t>113107170</t>
  </si>
  <si>
    <t>Odstranění podkladu pl přes 50 m2 do 200 m2 z betonu prostého tl 100 mm</t>
  </si>
  <si>
    <t>-1241185323</t>
  </si>
  <si>
    <t>3</t>
  </si>
  <si>
    <t>113107181</t>
  </si>
  <si>
    <t>Odstranění podkladu pl přes 50 do 200 m2 živičných tl 50 mm</t>
  </si>
  <si>
    <t>2086980934</t>
  </si>
  <si>
    <t>113202111</t>
  </si>
  <si>
    <t>Vytrhání obrub krajníků obrubníků stojatých</t>
  </si>
  <si>
    <t>m</t>
  </si>
  <si>
    <t>-57029504</t>
  </si>
  <si>
    <t>5</t>
  </si>
  <si>
    <t>122202201</t>
  </si>
  <si>
    <t>Odkopávky a prokopávky nezapažené pro silnice objemu do 100 m3 v hornině tř. 3</t>
  </si>
  <si>
    <t>m3</t>
  </si>
  <si>
    <t>402196011</t>
  </si>
  <si>
    <t>VV</t>
  </si>
  <si>
    <t>výměna aktívní zóny</t>
  </si>
  <si>
    <t>126,0*0,1</t>
  </si>
  <si>
    <t>6</t>
  </si>
  <si>
    <t>122202209</t>
  </si>
  <si>
    <t>Příplatek k odkopávkám a prokopávkám pro silnice v hornině tř. 3 za lepivost</t>
  </si>
  <si>
    <t>776851</t>
  </si>
  <si>
    <t>j*0,3</t>
  </si>
  <si>
    <t>7</t>
  </si>
  <si>
    <t>132212101</t>
  </si>
  <si>
    <t>Hloubení rýh š do 600 mm ručním nebo pneum nářadím v soudržných horninách tř. 3</t>
  </si>
  <si>
    <t>-1070076610</t>
  </si>
  <si>
    <t>dokopání pro obrubníky</t>
  </si>
  <si>
    <t>0,25*0,1*77,0</t>
  </si>
  <si>
    <t>8</t>
  </si>
  <si>
    <t>132212109</t>
  </si>
  <si>
    <t>Příplatek za lepivost u hloubení rýh š do 600 mm ručním nebo pneum nářadím v hornině tř. 3</t>
  </si>
  <si>
    <t>-233865208</t>
  </si>
  <si>
    <t>r*0,3</t>
  </si>
  <si>
    <t>9</t>
  </si>
  <si>
    <t>162601102</t>
  </si>
  <si>
    <t>Vodorovné přemístění do 5000 m výkopku/sypaniny z horniny tř. 1 až 4</t>
  </si>
  <si>
    <t>1986913772</t>
  </si>
  <si>
    <t>j+r</t>
  </si>
  <si>
    <t>10</t>
  </si>
  <si>
    <t>171201201</t>
  </si>
  <si>
    <t>Uložení sypaniny na skládky</t>
  </si>
  <si>
    <t>704688333</t>
  </si>
  <si>
    <t>11</t>
  </si>
  <si>
    <t>171201211</t>
  </si>
  <si>
    <t>Poplatek za uložení odpadu ze sypaniny na skládce (skládkovné)</t>
  </si>
  <si>
    <t>t</t>
  </si>
  <si>
    <t>-1929214286</t>
  </si>
  <si>
    <t>o*1,67</t>
  </si>
  <si>
    <t>12</t>
  </si>
  <si>
    <t>181951102</t>
  </si>
  <si>
    <t>Úprava pláně v hornině tř. 1 až 4 se zhutněním</t>
  </si>
  <si>
    <t>-532443785</t>
  </si>
  <si>
    <t>Komunikace pozemní</t>
  </si>
  <si>
    <t>13</t>
  </si>
  <si>
    <t>564831111</t>
  </si>
  <si>
    <t>Podklad ze štěrkodrtě ŠD tl 100 mm</t>
  </si>
  <si>
    <t>-815799567</t>
  </si>
  <si>
    <t>14</t>
  </si>
  <si>
    <t>564851111</t>
  </si>
  <si>
    <t>Podklad ze štěrkodrtě ŠD tl 150 mm</t>
  </si>
  <si>
    <t>-595823389</t>
  </si>
  <si>
    <t>596211112</t>
  </si>
  <si>
    <t>Kladení zámkové dlažby komunikací pro pěší tl 60 mm skupiny A pl do 300 m2</t>
  </si>
  <si>
    <t>-1606466395</t>
  </si>
  <si>
    <t>16</t>
  </si>
  <si>
    <t>M</t>
  </si>
  <si>
    <t>59245110R</t>
  </si>
  <si>
    <t>dlažba zímková typu kost 20x14x6 cm přírodní</t>
  </si>
  <si>
    <t>-905122798</t>
  </si>
  <si>
    <t>126*1,05</t>
  </si>
  <si>
    <t>17</t>
  </si>
  <si>
    <t>592451190</t>
  </si>
  <si>
    <t>dlažba zámková  slepecká typu kost 20x14x6 cm barevná</t>
  </si>
  <si>
    <t>-116168287</t>
  </si>
  <si>
    <t>2,0*0,4*4*1,1</t>
  </si>
  <si>
    <t>Ostatní konstrukce a práce, bourání</t>
  </si>
  <si>
    <t>18</t>
  </si>
  <si>
    <t>914111111</t>
  </si>
  <si>
    <t>Montáž svislé dopravní značky do velikosti 1 m2 objímkami na sloupek nebo konzolu</t>
  </si>
  <si>
    <t>kus</t>
  </si>
  <si>
    <t>-148714844</t>
  </si>
  <si>
    <t>19</t>
  </si>
  <si>
    <t>404442133</t>
  </si>
  <si>
    <t>značka svislá reflexní zákazová C 7a</t>
  </si>
  <si>
    <t>-177600678</t>
  </si>
  <si>
    <t>20</t>
  </si>
  <si>
    <t>404442134</t>
  </si>
  <si>
    <t>značka svislá reflexní zákazová C 7b</t>
  </si>
  <si>
    <t>1478423378</t>
  </si>
  <si>
    <t>914511112</t>
  </si>
  <si>
    <t>Montáž sloupku dopravních značek délky do 3,5 m s betonovým základem a patkou</t>
  </si>
  <si>
    <t>-669000446</t>
  </si>
  <si>
    <t>22</t>
  </si>
  <si>
    <t>404452300</t>
  </si>
  <si>
    <t>sloupek Zn 70 - 350</t>
  </si>
  <si>
    <t>-1291025322</t>
  </si>
  <si>
    <t>23</t>
  </si>
  <si>
    <t>404452410</t>
  </si>
  <si>
    <t>patka hliníková HP 70</t>
  </si>
  <si>
    <t>-502330312</t>
  </si>
  <si>
    <t>24</t>
  </si>
  <si>
    <t>404452540</t>
  </si>
  <si>
    <t>víčko plastové na sloupek 70</t>
  </si>
  <si>
    <t>204561809</t>
  </si>
  <si>
    <t>25</t>
  </si>
  <si>
    <t>404452570</t>
  </si>
  <si>
    <t>upínací svorka na sloupek US 70</t>
  </si>
  <si>
    <t>-1082072552</t>
  </si>
  <si>
    <t>26</t>
  </si>
  <si>
    <t>916331112</t>
  </si>
  <si>
    <t>Osazení zahradního obrubníku betonového do lože z betonu s boční opěrou</t>
  </si>
  <si>
    <t>-608171284</t>
  </si>
  <si>
    <t>27</t>
  </si>
  <si>
    <t>592172101</t>
  </si>
  <si>
    <t>obrubník betonový zahradní ABO 45-25 100 x 5 x 25 cm</t>
  </si>
  <si>
    <t>-1739512236</t>
  </si>
  <si>
    <t>28</t>
  </si>
  <si>
    <t>916991121</t>
  </si>
  <si>
    <t xml:space="preserve">Lože pod obrubníky, krajníky nebo obruby z dlažebních kostek z betonu prostého  C 16/20 </t>
  </si>
  <si>
    <t>680402292</t>
  </si>
  <si>
    <t>997</t>
  </si>
  <si>
    <t>Přesun sutě</t>
  </si>
  <si>
    <t>29</t>
  </si>
  <si>
    <t>997013822</t>
  </si>
  <si>
    <t>Poplatek za uložení stavebního odpadu asfalt-dehet</t>
  </si>
  <si>
    <t>320552374</t>
  </si>
  <si>
    <t>30</t>
  </si>
  <si>
    <t>997221551</t>
  </si>
  <si>
    <t>Vodorovná doprava suti ze sypkých materiálů do 1 km</t>
  </si>
  <si>
    <t>1478023065</t>
  </si>
  <si>
    <t>94,758-60,99</t>
  </si>
  <si>
    <t>31</t>
  </si>
  <si>
    <t>997221559</t>
  </si>
  <si>
    <t>Příplatek ZKD 1 km u vodorovné dopravy suti ze sypkých materiálů</t>
  </si>
  <si>
    <t>-1097375882</t>
  </si>
  <si>
    <t>33,768*4</t>
  </si>
  <si>
    <t>32</t>
  </si>
  <si>
    <t>997221561</t>
  </si>
  <si>
    <t>Vodorovná doprava suti z kusových materiálů do 1 km</t>
  </si>
  <si>
    <t>-1404958835</t>
  </si>
  <si>
    <t>33</t>
  </si>
  <si>
    <t>997221569</t>
  </si>
  <si>
    <t>Příplatek ZKD 1 km u vodorovné dopravy suti z kusových materiálů</t>
  </si>
  <si>
    <t>-2108986124</t>
  </si>
  <si>
    <t>60,99*4</t>
  </si>
  <si>
    <t>34</t>
  </si>
  <si>
    <t>997221815</t>
  </si>
  <si>
    <t>Poplatek za uložení betonového odpadu na skládce (skládkovné)</t>
  </si>
  <si>
    <t>-1506186876</t>
  </si>
  <si>
    <t>35</t>
  </si>
  <si>
    <t>997221855</t>
  </si>
  <si>
    <t>Poplatek za uložení odpadu z kameniva na skládce (skládkovné)</t>
  </si>
  <si>
    <t>-823514963</t>
  </si>
  <si>
    <t>998</t>
  </si>
  <si>
    <t>Přesun hmot</t>
  </si>
  <si>
    <t>36</t>
  </si>
  <si>
    <t>998223011</t>
  </si>
  <si>
    <t>Přesun hmot pro pozemní komunikace s krytem dlážděným</t>
  </si>
  <si>
    <t>1287792891</t>
  </si>
  <si>
    <t>VRN</t>
  </si>
  <si>
    <t>Vedlejší rozpočtové náklady</t>
  </si>
  <si>
    <t>VRN1</t>
  </si>
  <si>
    <t>Průzkumné, geodetické a projektové práce</t>
  </si>
  <si>
    <t>37</t>
  </si>
  <si>
    <t>012103000</t>
  </si>
  <si>
    <t>Geodetické práce před výstavbou</t>
  </si>
  <si>
    <t>Kč</t>
  </si>
  <si>
    <t>CS ÚRS 2016 01</t>
  </si>
  <si>
    <t>1024</t>
  </si>
  <si>
    <t>-1366030365</t>
  </si>
  <si>
    <t>38</t>
  </si>
  <si>
    <t>012303000</t>
  </si>
  <si>
    <t>Geodetické práce po výstavbě</t>
  </si>
  <si>
    <t>-1421566696</t>
  </si>
  <si>
    <t>135,95</t>
  </si>
  <si>
    <t>138,725</t>
  </si>
  <si>
    <t>2,775</t>
  </si>
  <si>
    <t>002 - SO 02 Stezka pro cyklisty</t>
  </si>
  <si>
    <t>122202202</t>
  </si>
  <si>
    <t>Odkopávky a prokopávky nezapažené pro silnice objemu do 1000 m3 v hornině tř. 3</t>
  </si>
  <si>
    <t>1503392800</t>
  </si>
  <si>
    <t>364064815</t>
  </si>
  <si>
    <t>-1382568102</t>
  </si>
  <si>
    <t>0,25*0,1*111,0</t>
  </si>
  <si>
    <t>-1452177234</t>
  </si>
  <si>
    <t>-1491267567</t>
  </si>
  <si>
    <t>-800886245</t>
  </si>
  <si>
    <t>288165680</t>
  </si>
  <si>
    <t>121613642</t>
  </si>
  <si>
    <t>455,98-130</t>
  </si>
  <si>
    <t>564221111</t>
  </si>
  <si>
    <t>Podklad nebo podsyp ze štěrkopísku ŠP tl 80 mm-výplň vegetačních tvárnic 8-16</t>
  </si>
  <si>
    <t>-1367986136</t>
  </si>
  <si>
    <t>Podklad ze štěrkodrtě ŠD tl 100 mm  0-63</t>
  </si>
  <si>
    <t>-695028681</t>
  </si>
  <si>
    <t>564841112</t>
  </si>
  <si>
    <t>Podklad ze štěrkodrtě ŠD tl 130 mm  0-63</t>
  </si>
  <si>
    <t>386298069</t>
  </si>
  <si>
    <t>Podklad ze štěrkodrtě ŠD tl 150 mm  0-63</t>
  </si>
  <si>
    <t>-2108619927</t>
  </si>
  <si>
    <t>-1831701662</t>
  </si>
  <si>
    <t>59245286R</t>
  </si>
  <si>
    <t>dlažba zámková typu kost 200x140x60mm 20x16,5x6 cm barevná</t>
  </si>
  <si>
    <t>1040273397</t>
  </si>
  <si>
    <t>290*1,05-35,803</t>
  </si>
  <si>
    <t>59245119R</t>
  </si>
  <si>
    <t>-1220251598</t>
  </si>
  <si>
    <t>2,5*0,4*1,1</t>
  </si>
  <si>
    <t>(99,6-20,73)*0,4*1,1</t>
  </si>
  <si>
    <t>Součet</t>
  </si>
  <si>
    <t>596211114</t>
  </si>
  <si>
    <t>Příplatek za kombinaci dvou barev u kladení betonových dlažeb komunikací pro pěší tl 60 mm skupiny A</t>
  </si>
  <si>
    <t>1341070936</t>
  </si>
  <si>
    <t>596411111</t>
  </si>
  <si>
    <t>Kladení dlažby z vegetačních tvárnic komunikací pro pěší tl 80 mm pl do 50 m2</t>
  </si>
  <si>
    <t>-1743710674</t>
  </si>
  <si>
    <t>592281050</t>
  </si>
  <si>
    <t>tvárnice betonová zatravňovací  50x50x8 cm</t>
  </si>
  <si>
    <t>-1661815235</t>
  </si>
  <si>
    <t>6,000/0,25*1,05</t>
  </si>
  <si>
    <t>-7427271</t>
  </si>
  <si>
    <t>2+1+1+1</t>
  </si>
  <si>
    <t>404442131</t>
  </si>
  <si>
    <t>značka svislá C 10a</t>
  </si>
  <si>
    <t>1457784898</t>
  </si>
  <si>
    <t>404442132</t>
  </si>
  <si>
    <t>značka svislá C 14a</t>
  </si>
  <si>
    <t>294219195</t>
  </si>
  <si>
    <t>404442950</t>
  </si>
  <si>
    <t>značka svislá E13</t>
  </si>
  <si>
    <t>-96510000</t>
  </si>
  <si>
    <t>404440450</t>
  </si>
  <si>
    <t>značka dopravní svislá FeZn NK A32a, 700 mm</t>
  </si>
  <si>
    <t>-1939594454</t>
  </si>
  <si>
    <t>91443511R</t>
  </si>
  <si>
    <t>Přemístění stáv.dopravní značky A32a</t>
  </si>
  <si>
    <t>-2015355704</t>
  </si>
  <si>
    <t>-1422182704</t>
  </si>
  <si>
    <t>-43333510</t>
  </si>
  <si>
    <t>1195666850</t>
  </si>
  <si>
    <t>102103407</t>
  </si>
  <si>
    <t>1144747055</t>
  </si>
  <si>
    <t>-925653797</t>
  </si>
  <si>
    <t>1519486778</t>
  </si>
  <si>
    <t>-1998519853</t>
  </si>
  <si>
    <t>921901111</t>
  </si>
  <si>
    <t>Rozebrání přejezdu</t>
  </si>
  <si>
    <t>267609168</t>
  </si>
  <si>
    <t>7+12</t>
  </si>
  <si>
    <t>921901131</t>
  </si>
  <si>
    <t>Úrovňový přejezd pryžový systém STRAIL silnice S 6,5</t>
  </si>
  <si>
    <t>-149763876</t>
  </si>
  <si>
    <t>921901134</t>
  </si>
  <si>
    <t>Úrovňový přejezd pryžový systém STRAIL silnice S 11,5</t>
  </si>
  <si>
    <t>1151271659</t>
  </si>
  <si>
    <t>997241511</t>
  </si>
  <si>
    <t>Vodorovné přemístění vybouraných hmot do 7 km</t>
  </si>
  <si>
    <t>-1488140297</t>
  </si>
  <si>
    <t>997241611</t>
  </si>
  <si>
    <t>Nakládání nebo překládání vybouraných hmot</t>
  </si>
  <si>
    <t>-1569418325</t>
  </si>
  <si>
    <t>1133109826</t>
  </si>
  <si>
    <t>39</t>
  </si>
  <si>
    <t>1037361586</t>
  </si>
  <si>
    <t>40</t>
  </si>
  <si>
    <t>455982695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</si>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</sst>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2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8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sz val="8"/>
      <color rgb="FF00000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2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83" fillId="33" borderId="0" xfId="0" applyFont="1" applyFill="1" applyAlignment="1" applyProtection="1">
      <alignment horizontal="left" vertical="center"/>
      <protection/>
    </xf>
    <xf numFmtId="0" fontId="84" fillId="33" borderId="0" xfId="36" applyFont="1" applyFill="1" applyAlignment="1" applyProtection="1">
      <alignment vertical="center"/>
      <protection/>
    </xf>
    <xf numFmtId="0" fontId="60" fillId="33" borderId="0" xfId="36" applyFill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89" fillId="0" borderId="3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6" fontId="89" fillId="0" borderId="0" xfId="0" applyNumberFormat="1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93" fillId="0" borderId="3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6" fontId="93" fillId="0" borderId="0" xfId="0" applyNumberFormat="1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66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3" fillId="33" borderId="0" xfId="0" applyFont="1" applyFill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94" fillId="33" borderId="0" xfId="36" applyFont="1" applyFill="1" applyAlignment="1">
      <alignment vertical="center"/>
    </xf>
    <xf numFmtId="0" fontId="13" fillId="33" borderId="0" xfId="0" applyFont="1" applyFill="1" applyAlignment="1" applyProtection="1">
      <alignment vertical="center"/>
      <protection locked="0"/>
    </xf>
    <xf numFmtId="0" fontId="95" fillId="0" borderId="0" xfId="0" applyFont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5" fillId="0" borderId="0" xfId="0" applyFont="1" applyBorder="1" applyAlignment="1" applyProtection="1">
      <alignment horizontal="right" vertical="center"/>
      <protection locked="0"/>
    </xf>
    <xf numFmtId="4" fontId="75" fillId="0" borderId="0" xfId="0" applyNumberFormat="1" applyFont="1" applyBorder="1" applyAlignment="1">
      <alignment vertical="center"/>
    </xf>
    <xf numFmtId="164" fontId="75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4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3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66" fontId="98" fillId="0" borderId="22" xfId="0" applyNumberFormat="1" applyFont="1" applyBorder="1" applyAlignment="1">
      <alignment/>
    </xf>
    <xf numFmtId="166" fontId="98" fillId="0" borderId="2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>
      <alignment/>
    </xf>
    <xf numFmtId="0" fontId="78" fillId="0" borderId="30" xfId="0" applyFont="1" applyBorder="1" applyAlignment="1">
      <alignment/>
    </xf>
    <xf numFmtId="0" fontId="78" fillId="0" borderId="0" xfId="0" applyFont="1" applyBorder="1" applyAlignment="1">
      <alignment/>
    </xf>
    <xf numFmtId="166" fontId="78" fillId="0" borderId="0" xfId="0" applyNumberFormat="1" applyFont="1" applyBorder="1" applyAlignment="1">
      <alignment/>
    </xf>
    <xf numFmtId="166" fontId="78" fillId="0" borderId="24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4" fontId="77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5" fillId="23" borderId="36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center" vertical="center"/>
    </xf>
    <xf numFmtId="166" fontId="75" fillId="0" borderId="0" xfId="0" applyNumberFormat="1" applyFont="1" applyBorder="1" applyAlignment="1">
      <alignment vertical="center"/>
    </xf>
    <xf numFmtId="166" fontId="75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3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167" fontId="80" fillId="0" borderId="0" xfId="0" applyNumberFormat="1" applyFont="1" applyBorder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3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4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100" fillId="0" borderId="36" xfId="0" applyFont="1" applyBorder="1" applyAlignment="1" applyProtection="1">
      <alignment horizontal="center" vertical="center"/>
      <protection locked="0"/>
    </xf>
    <xf numFmtId="49" fontId="100" fillId="0" borderId="36" xfId="0" applyNumberFormat="1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center" vertical="center" wrapText="1"/>
      <protection locked="0"/>
    </xf>
    <xf numFmtId="167" fontId="100" fillId="0" borderId="36" xfId="0" applyNumberFormat="1" applyFont="1" applyBorder="1" applyAlignment="1" applyProtection="1">
      <alignment vertical="center"/>
      <protection locked="0"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 locked="0"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167" fontId="80" fillId="0" borderId="0" xfId="0" applyNumberFormat="1" applyFont="1" applyAlignment="1">
      <alignment vertical="center"/>
    </xf>
    <xf numFmtId="0" fontId="75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6" fontId="75" fillId="0" borderId="32" xfId="0" applyNumberFormat="1" applyFont="1" applyBorder="1" applyAlignment="1">
      <alignment vertical="center"/>
    </xf>
    <xf numFmtId="166" fontId="75" fillId="0" borderId="33" xfId="0" applyNumberFormat="1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167" fontId="81" fillId="0" borderId="0" xfId="0" applyNumberFormat="1" applyFont="1" applyBorder="1" applyAlignment="1">
      <alignment vertical="center"/>
    </xf>
    <xf numFmtId="0" fontId="81" fillId="0" borderId="0" xfId="0" applyFont="1" applyAlignment="1" applyProtection="1">
      <alignment vertical="center"/>
      <protection locked="0"/>
    </xf>
    <xf numFmtId="0" fontId="81" fillId="0" borderId="3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3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9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9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164" fontId="7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91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9" fillId="0" borderId="29" xfId="0" applyFont="1" applyBorder="1" applyAlignment="1">
      <alignment horizontal="center" vertical="center"/>
    </xf>
    <xf numFmtId="0" fontId="89" fillId="0" borderId="22" xfId="0" applyFont="1" applyBorder="1" applyAlignment="1">
      <alignment horizontal="left" vertical="center"/>
    </xf>
    <xf numFmtId="0" fontId="75" fillId="0" borderId="3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101" fillId="0" borderId="0" xfId="0" applyFont="1" applyAlignment="1">
      <alignment horizontal="left" vertical="top" wrapText="1"/>
    </xf>
    <xf numFmtId="0" fontId="10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4" fillId="33" borderId="0" xfId="36" applyFont="1" applyFill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left"/>
      <protection locked="0"/>
    </xf>
    <xf numFmtId="0" fontId="29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0" activePane="bottomLeft" state="frozen"/>
      <selection pane="topLeft" activeCell="A1" sqref="A1"/>
      <selection pane="bottomLeft" activeCell="AI32" sqref="AI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33" t="s">
        <v>8</v>
      </c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23" t="s">
        <v>9</v>
      </c>
      <c r="BT2" s="23" t="s">
        <v>10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7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2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5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8"/>
      <c r="AQ5" s="30"/>
      <c r="BE5" s="343" t="s">
        <v>17</v>
      </c>
      <c r="BS5" s="23" t="s">
        <v>9</v>
      </c>
    </row>
    <row r="6" spans="2:71" ht="36.7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12" t="s">
        <v>19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8"/>
      <c r="AQ6" s="30"/>
      <c r="BE6" s="344"/>
      <c r="BS6" s="23" t="s">
        <v>9</v>
      </c>
    </row>
    <row r="7" spans="2:71" ht="14.2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44"/>
      <c r="BS7" s="23" t="s">
        <v>9</v>
      </c>
    </row>
    <row r="8" spans="2:71" ht="14.2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44"/>
      <c r="BS8" s="23" t="s">
        <v>9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4"/>
      <c r="BS9" s="23" t="s">
        <v>9</v>
      </c>
    </row>
    <row r="10" spans="2:71" ht="14.2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44"/>
      <c r="BS10" s="23" t="s">
        <v>9</v>
      </c>
    </row>
    <row r="11" spans="2:71" ht="18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44"/>
      <c r="BS11" s="23" t="s">
        <v>9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4"/>
      <c r="BS12" s="23" t="s">
        <v>9</v>
      </c>
    </row>
    <row r="13" spans="2:71" ht="14.2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44"/>
      <c r="BS13" s="23" t="s">
        <v>9</v>
      </c>
    </row>
    <row r="14" spans="2:71" ht="15">
      <c r="B14" s="27"/>
      <c r="C14" s="28"/>
      <c r="D14" s="28"/>
      <c r="E14" s="314" t="s">
        <v>31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44"/>
      <c r="BS14" s="23" t="s">
        <v>9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4"/>
      <c r="BS15" s="23" t="s">
        <v>6</v>
      </c>
    </row>
    <row r="16" spans="2:71" ht="14.2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33</v>
      </c>
      <c r="AO16" s="28"/>
      <c r="AP16" s="28"/>
      <c r="AQ16" s="30"/>
      <c r="BE16" s="344"/>
      <c r="BS16" s="23" t="s">
        <v>6</v>
      </c>
    </row>
    <row r="17" spans="2:71" ht="18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44"/>
      <c r="BS17" s="23" t="s">
        <v>35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4"/>
      <c r="BS18" s="23" t="s">
        <v>9</v>
      </c>
    </row>
    <row r="19" spans="2:71" ht="14.2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4"/>
      <c r="BS19" s="23" t="s">
        <v>9</v>
      </c>
    </row>
    <row r="20" spans="2:71" ht="22.5" customHeight="1">
      <c r="B20" s="27"/>
      <c r="C20" s="28"/>
      <c r="D20" s="28"/>
      <c r="E20" s="316" t="s">
        <v>5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8"/>
      <c r="AP20" s="28"/>
      <c r="AQ20" s="30"/>
      <c r="BE20" s="344"/>
      <c r="BS20" s="23" t="s">
        <v>35</v>
      </c>
    </row>
    <row r="21" spans="2:57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4"/>
    </row>
    <row r="22" spans="2:57" ht="6.7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4"/>
    </row>
    <row r="23" spans="2:57" s="1" customFormat="1" ht="25.5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7">
        <f>ROUND(AG51,2)</f>
        <v>0</v>
      </c>
      <c r="AL23" s="318"/>
      <c r="AM23" s="318"/>
      <c r="AN23" s="318"/>
      <c r="AO23" s="318"/>
      <c r="AP23" s="41"/>
      <c r="AQ23" s="44"/>
      <c r="BE23" s="344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9" t="s">
        <v>38</v>
      </c>
      <c r="M25" s="319"/>
      <c r="N25" s="319"/>
      <c r="O25" s="319"/>
      <c r="P25" s="41"/>
      <c r="Q25" s="41"/>
      <c r="R25" s="41"/>
      <c r="S25" s="41"/>
      <c r="T25" s="41"/>
      <c r="U25" s="41"/>
      <c r="V25" s="41"/>
      <c r="W25" s="319" t="s">
        <v>39</v>
      </c>
      <c r="X25" s="319"/>
      <c r="Y25" s="319"/>
      <c r="Z25" s="319"/>
      <c r="AA25" s="319"/>
      <c r="AB25" s="319"/>
      <c r="AC25" s="319"/>
      <c r="AD25" s="319"/>
      <c r="AE25" s="319"/>
      <c r="AF25" s="41"/>
      <c r="AG25" s="41"/>
      <c r="AH25" s="41"/>
      <c r="AI25" s="41"/>
      <c r="AJ25" s="41"/>
      <c r="AK25" s="319" t="s">
        <v>40</v>
      </c>
      <c r="AL25" s="319"/>
      <c r="AM25" s="319"/>
      <c r="AN25" s="319"/>
      <c r="AO25" s="319"/>
      <c r="AP25" s="41"/>
      <c r="AQ25" s="44"/>
      <c r="BE25" s="344"/>
    </row>
    <row r="26" spans="2:57" s="2" customFormat="1" ht="14.2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9">
        <v>0.21</v>
      </c>
      <c r="M26" s="310"/>
      <c r="N26" s="310"/>
      <c r="O26" s="310"/>
      <c r="P26" s="47"/>
      <c r="Q26" s="47"/>
      <c r="R26" s="47"/>
      <c r="S26" s="47"/>
      <c r="T26" s="47"/>
      <c r="U26" s="47"/>
      <c r="V26" s="47"/>
      <c r="W26" s="311">
        <f>ROUND(AZ51,2)</f>
        <v>0</v>
      </c>
      <c r="X26" s="310"/>
      <c r="Y26" s="310"/>
      <c r="Z26" s="310"/>
      <c r="AA26" s="310"/>
      <c r="AB26" s="310"/>
      <c r="AC26" s="310"/>
      <c r="AD26" s="310"/>
      <c r="AE26" s="310"/>
      <c r="AF26" s="47"/>
      <c r="AG26" s="47"/>
      <c r="AH26" s="47"/>
      <c r="AI26" s="47"/>
      <c r="AJ26" s="47"/>
      <c r="AK26" s="311">
        <f>ROUND(AV51,2)</f>
        <v>0</v>
      </c>
      <c r="AL26" s="310"/>
      <c r="AM26" s="310"/>
      <c r="AN26" s="310"/>
      <c r="AO26" s="310"/>
      <c r="AP26" s="47"/>
      <c r="AQ26" s="49"/>
      <c r="BE26" s="344"/>
    </row>
    <row r="27" spans="2:57" s="2" customFormat="1" ht="14.2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9">
        <v>0.15</v>
      </c>
      <c r="M27" s="310"/>
      <c r="N27" s="310"/>
      <c r="O27" s="310"/>
      <c r="P27" s="47"/>
      <c r="Q27" s="47"/>
      <c r="R27" s="47"/>
      <c r="S27" s="47"/>
      <c r="T27" s="47"/>
      <c r="U27" s="47"/>
      <c r="V27" s="47"/>
      <c r="W27" s="311">
        <f>ROUND(BA51,2)</f>
        <v>0</v>
      </c>
      <c r="X27" s="310"/>
      <c r="Y27" s="310"/>
      <c r="Z27" s="310"/>
      <c r="AA27" s="310"/>
      <c r="AB27" s="310"/>
      <c r="AC27" s="310"/>
      <c r="AD27" s="310"/>
      <c r="AE27" s="310"/>
      <c r="AF27" s="47"/>
      <c r="AG27" s="47"/>
      <c r="AH27" s="47"/>
      <c r="AI27" s="47"/>
      <c r="AJ27" s="47"/>
      <c r="AK27" s="311">
        <f>ROUND(AW51,2)</f>
        <v>0</v>
      </c>
      <c r="AL27" s="310"/>
      <c r="AM27" s="310"/>
      <c r="AN27" s="310"/>
      <c r="AO27" s="310"/>
      <c r="AP27" s="47"/>
      <c r="AQ27" s="49"/>
      <c r="BE27" s="344"/>
    </row>
    <row r="28" spans="2:57" s="2" customFormat="1" ht="14.2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9">
        <v>0.21</v>
      </c>
      <c r="M28" s="310"/>
      <c r="N28" s="310"/>
      <c r="O28" s="310"/>
      <c r="P28" s="47"/>
      <c r="Q28" s="47"/>
      <c r="R28" s="47"/>
      <c r="S28" s="47"/>
      <c r="T28" s="47"/>
      <c r="U28" s="47"/>
      <c r="V28" s="47"/>
      <c r="W28" s="311">
        <f>ROUND(BB51,2)</f>
        <v>0</v>
      </c>
      <c r="X28" s="310"/>
      <c r="Y28" s="310"/>
      <c r="Z28" s="310"/>
      <c r="AA28" s="310"/>
      <c r="AB28" s="310"/>
      <c r="AC28" s="310"/>
      <c r="AD28" s="310"/>
      <c r="AE28" s="310"/>
      <c r="AF28" s="47"/>
      <c r="AG28" s="47"/>
      <c r="AH28" s="47"/>
      <c r="AI28" s="47"/>
      <c r="AJ28" s="47"/>
      <c r="AK28" s="311">
        <v>0</v>
      </c>
      <c r="AL28" s="310"/>
      <c r="AM28" s="310"/>
      <c r="AN28" s="310"/>
      <c r="AO28" s="310"/>
      <c r="AP28" s="47"/>
      <c r="AQ28" s="49"/>
      <c r="BE28" s="344"/>
    </row>
    <row r="29" spans="2:57" s="2" customFormat="1" ht="14.2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9">
        <v>0.15</v>
      </c>
      <c r="M29" s="310"/>
      <c r="N29" s="310"/>
      <c r="O29" s="310"/>
      <c r="P29" s="47"/>
      <c r="Q29" s="47"/>
      <c r="R29" s="47"/>
      <c r="S29" s="47"/>
      <c r="T29" s="47"/>
      <c r="U29" s="47"/>
      <c r="V29" s="47"/>
      <c r="W29" s="311">
        <f>ROUND(BC51,2)</f>
        <v>0</v>
      </c>
      <c r="X29" s="310"/>
      <c r="Y29" s="310"/>
      <c r="Z29" s="310"/>
      <c r="AA29" s="310"/>
      <c r="AB29" s="310"/>
      <c r="AC29" s="310"/>
      <c r="AD29" s="310"/>
      <c r="AE29" s="310"/>
      <c r="AF29" s="47"/>
      <c r="AG29" s="47"/>
      <c r="AH29" s="47"/>
      <c r="AI29" s="47"/>
      <c r="AJ29" s="47"/>
      <c r="AK29" s="311">
        <v>0</v>
      </c>
      <c r="AL29" s="310"/>
      <c r="AM29" s="310"/>
      <c r="AN29" s="310"/>
      <c r="AO29" s="310"/>
      <c r="AP29" s="47"/>
      <c r="AQ29" s="49"/>
      <c r="BE29" s="344"/>
    </row>
    <row r="30" spans="2:57" s="2" customFormat="1" ht="14.2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9">
        <v>0</v>
      </c>
      <c r="M30" s="310"/>
      <c r="N30" s="310"/>
      <c r="O30" s="310"/>
      <c r="P30" s="47"/>
      <c r="Q30" s="47"/>
      <c r="R30" s="47"/>
      <c r="S30" s="47"/>
      <c r="T30" s="47"/>
      <c r="U30" s="47"/>
      <c r="V30" s="47"/>
      <c r="W30" s="311">
        <f>ROUND(BD51,2)</f>
        <v>0</v>
      </c>
      <c r="X30" s="310"/>
      <c r="Y30" s="310"/>
      <c r="Z30" s="310"/>
      <c r="AA30" s="310"/>
      <c r="AB30" s="310"/>
      <c r="AC30" s="310"/>
      <c r="AD30" s="310"/>
      <c r="AE30" s="310"/>
      <c r="AF30" s="47"/>
      <c r="AG30" s="47"/>
      <c r="AH30" s="47"/>
      <c r="AI30" s="47"/>
      <c r="AJ30" s="47"/>
      <c r="AK30" s="311">
        <v>0</v>
      </c>
      <c r="AL30" s="310"/>
      <c r="AM30" s="310"/>
      <c r="AN30" s="310"/>
      <c r="AO30" s="310"/>
      <c r="AP30" s="47"/>
      <c r="AQ30" s="49"/>
      <c r="BE30" s="344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4"/>
    </row>
    <row r="32" spans="2:57" s="1" customFormat="1" ht="25.5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4" t="s">
        <v>49</v>
      </c>
      <c r="Y32" s="325"/>
      <c r="Z32" s="325"/>
      <c r="AA32" s="325"/>
      <c r="AB32" s="325"/>
      <c r="AC32" s="52"/>
      <c r="AD32" s="52"/>
      <c r="AE32" s="52"/>
      <c r="AF32" s="52"/>
      <c r="AG32" s="52"/>
      <c r="AH32" s="52"/>
      <c r="AI32" s="52"/>
      <c r="AJ32" s="52"/>
      <c r="AK32" s="326">
        <f>SUM(AK23:AK30)</f>
        <v>0</v>
      </c>
      <c r="AL32" s="325"/>
      <c r="AM32" s="325"/>
      <c r="AN32" s="325"/>
      <c r="AO32" s="327"/>
      <c r="AP32" s="50"/>
      <c r="AQ32" s="54"/>
      <c r="BE32" s="344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75" customHeight="1">
      <c r="B39" s="40"/>
      <c r="C39" s="60" t="s">
        <v>50</v>
      </c>
      <c r="AR39" s="40"/>
    </row>
    <row r="40" spans="2:44" s="1" customFormat="1" ht="6.75" customHeight="1">
      <c r="B40" s="40"/>
      <c r="AR40" s="40"/>
    </row>
    <row r="41" spans="2:44" s="3" customFormat="1" ht="14.25" customHeight="1">
      <c r="B41" s="61"/>
      <c r="C41" s="62" t="s">
        <v>16</v>
      </c>
      <c r="L41" s="3">
        <f>K5</f>
        <v>0</v>
      </c>
      <c r="AR41" s="61"/>
    </row>
    <row r="42" spans="2:44" s="4" customFormat="1" ht="36.75" customHeight="1">
      <c r="B42" s="63"/>
      <c r="C42" s="64" t="s">
        <v>18</v>
      </c>
      <c r="L42" s="335" t="str">
        <f>K6</f>
        <v>Rozšíření chodníku ul.Dělnická-Nádražní v Kopřivnici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R42" s="63"/>
    </row>
    <row r="43" spans="2:44" s="1" customFormat="1" ht="6.7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>Kopřivnice</v>
      </c>
      <c r="AI44" s="62" t="s">
        <v>24</v>
      </c>
      <c r="AM44" s="337" t="str">
        <f>IF(AN8="","",AN8)</f>
        <v>21.8.2017</v>
      </c>
      <c r="AN44" s="337"/>
      <c r="AR44" s="40"/>
    </row>
    <row r="45" spans="2:44" s="1" customFormat="1" ht="6.7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>Město Kopřivnice</v>
      </c>
      <c r="AI46" s="62" t="s">
        <v>32</v>
      </c>
      <c r="AM46" s="338" t="str">
        <f>IF(E17="","",E17)</f>
        <v>Projekční a inženýrská činnost Groman a spol.,s.r.</v>
      </c>
      <c r="AN46" s="338"/>
      <c r="AO46" s="338"/>
      <c r="AP46" s="338"/>
      <c r="AR46" s="40"/>
      <c r="AS46" s="339" t="s">
        <v>51</v>
      </c>
      <c r="AT46" s="34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>
        <f>IF(E14="Vyplň údaj","",E14)</f>
      </c>
      <c r="AR47" s="40"/>
      <c r="AS47" s="341"/>
      <c r="AT47" s="342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5" customHeight="1">
      <c r="B48" s="40"/>
      <c r="AR48" s="40"/>
      <c r="AS48" s="341"/>
      <c r="AT48" s="342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52</v>
      </c>
      <c r="D49" s="321"/>
      <c r="E49" s="321"/>
      <c r="F49" s="321"/>
      <c r="G49" s="321"/>
      <c r="H49" s="70"/>
      <c r="I49" s="322" t="s">
        <v>53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54</v>
      </c>
      <c r="AH49" s="321"/>
      <c r="AI49" s="321"/>
      <c r="AJ49" s="321"/>
      <c r="AK49" s="321"/>
      <c r="AL49" s="321"/>
      <c r="AM49" s="321"/>
      <c r="AN49" s="322" t="s">
        <v>55</v>
      </c>
      <c r="AO49" s="321"/>
      <c r="AP49" s="32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5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2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31">
        <f>ROUND(SUM(AG52:AG53),2)</f>
        <v>0</v>
      </c>
      <c r="AH51" s="331"/>
      <c r="AI51" s="331"/>
      <c r="AJ51" s="331"/>
      <c r="AK51" s="331"/>
      <c r="AL51" s="331"/>
      <c r="AM51" s="331"/>
      <c r="AN51" s="332">
        <f>SUM(AG51,AT51)</f>
        <v>0</v>
      </c>
      <c r="AO51" s="332"/>
      <c r="AP51" s="332"/>
      <c r="AQ51" s="78" t="s">
        <v>5</v>
      </c>
      <c r="AR51" s="63"/>
      <c r="AS51" s="79">
        <f>ROUND(SUM(AS52:AS53),2)</f>
        <v>0</v>
      </c>
      <c r="AT51" s="80">
        <f>ROUND(SUM(AV51:AW51),2)</f>
        <v>0</v>
      </c>
      <c r="AU51" s="81">
        <f>ROUND(SUM(AU52:AU53),5)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ROUND(SUM(AZ52:AZ53),2)</f>
        <v>0</v>
      </c>
      <c r="BA51" s="80">
        <f>ROUND(SUM(BA52:BA53),2)</f>
        <v>0</v>
      </c>
      <c r="BB51" s="80">
        <f>ROUND(SUM(BB52:BB53),2)</f>
        <v>0</v>
      </c>
      <c r="BC51" s="80">
        <f>ROUND(SUM(BC52:BC53),2)</f>
        <v>0</v>
      </c>
      <c r="BD51" s="82">
        <f>ROUND(SUM(BD52:BD53),2)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22.5" customHeight="1">
      <c r="A52" s="84" t="s">
        <v>75</v>
      </c>
      <c r="B52" s="85"/>
      <c r="C52" s="86"/>
      <c r="D52" s="328" t="s">
        <v>76</v>
      </c>
      <c r="E52" s="328"/>
      <c r="F52" s="328"/>
      <c r="G52" s="328"/>
      <c r="H52" s="328"/>
      <c r="I52" s="87"/>
      <c r="J52" s="328" t="s">
        <v>77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9">
        <f>'001 - SO 01 Předláždění c...'!J27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78</v>
      </c>
      <c r="AR52" s="85"/>
      <c r="AS52" s="89">
        <v>0</v>
      </c>
      <c r="AT52" s="90">
        <f>ROUND(SUM(AV52:AW52),2)</f>
        <v>0</v>
      </c>
      <c r="AU52" s="91">
        <f>'001 - SO 01 Předláždění c...'!P84</f>
        <v>0</v>
      </c>
      <c r="AV52" s="90">
        <f>'001 - SO 01 Předláždění c...'!J30</f>
        <v>0</v>
      </c>
      <c r="AW52" s="90">
        <f>'001 - SO 01 Předláždění c...'!J31</f>
        <v>0</v>
      </c>
      <c r="AX52" s="90">
        <f>'001 - SO 01 Předláždění c...'!J32</f>
        <v>0</v>
      </c>
      <c r="AY52" s="90">
        <f>'001 - SO 01 Předláždění c...'!J33</f>
        <v>0</v>
      </c>
      <c r="AZ52" s="90">
        <f>'001 - SO 01 Předláždění c...'!F30</f>
        <v>0</v>
      </c>
      <c r="BA52" s="90">
        <f>'001 - SO 01 Předláždění c...'!F31</f>
        <v>0</v>
      </c>
      <c r="BB52" s="90">
        <f>'001 - SO 01 Předláždění c...'!F32</f>
        <v>0</v>
      </c>
      <c r="BC52" s="90">
        <f>'001 - SO 01 Předláždění c...'!F33</f>
        <v>0</v>
      </c>
      <c r="BD52" s="92">
        <f>'001 - SO 01 Předláždění c...'!F34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81</v>
      </c>
    </row>
    <row r="53" spans="1:91" s="5" customFormat="1" ht="22.5" customHeight="1">
      <c r="A53" s="84" t="s">
        <v>75</v>
      </c>
      <c r="B53" s="85"/>
      <c r="C53" s="86"/>
      <c r="D53" s="328" t="s">
        <v>82</v>
      </c>
      <c r="E53" s="328"/>
      <c r="F53" s="328"/>
      <c r="G53" s="328"/>
      <c r="H53" s="328"/>
      <c r="I53" s="87"/>
      <c r="J53" s="328" t="s">
        <v>83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9">
        <f>'002 - SO 02 Stezka pro cy...'!J27</f>
        <v>0</v>
      </c>
      <c r="AH53" s="330"/>
      <c r="AI53" s="330"/>
      <c r="AJ53" s="330"/>
      <c r="AK53" s="330"/>
      <c r="AL53" s="330"/>
      <c r="AM53" s="330"/>
      <c r="AN53" s="329">
        <f>SUM(AG53,AT53)</f>
        <v>0</v>
      </c>
      <c r="AO53" s="330"/>
      <c r="AP53" s="330"/>
      <c r="AQ53" s="88" t="s">
        <v>78</v>
      </c>
      <c r="AR53" s="85"/>
      <c r="AS53" s="94">
        <v>0</v>
      </c>
      <c r="AT53" s="95">
        <f>ROUND(SUM(AV53:AW53),2)</f>
        <v>0</v>
      </c>
      <c r="AU53" s="96">
        <f>'002 - SO 02 Stezka pro cy...'!P84</f>
        <v>0</v>
      </c>
      <c r="AV53" s="95">
        <f>'002 - SO 02 Stezka pro cy...'!J30</f>
        <v>0</v>
      </c>
      <c r="AW53" s="95">
        <f>'002 - SO 02 Stezka pro cy...'!J31</f>
        <v>0</v>
      </c>
      <c r="AX53" s="95">
        <f>'002 - SO 02 Stezka pro cy...'!J32</f>
        <v>0</v>
      </c>
      <c r="AY53" s="95">
        <f>'002 - SO 02 Stezka pro cy...'!J33</f>
        <v>0</v>
      </c>
      <c r="AZ53" s="95">
        <f>'002 - SO 02 Stezka pro cy...'!F30</f>
        <v>0</v>
      </c>
      <c r="BA53" s="95">
        <f>'002 - SO 02 Stezka pro cy...'!F31</f>
        <v>0</v>
      </c>
      <c r="BB53" s="95">
        <f>'002 - SO 02 Stezka pro cy...'!F32</f>
        <v>0</v>
      </c>
      <c r="BC53" s="95">
        <f>'002 - SO 02 Stezka pro cy...'!F33</f>
        <v>0</v>
      </c>
      <c r="BD53" s="97">
        <f>'002 - SO 02 Stezka pro cy...'!F34</f>
        <v>0</v>
      </c>
      <c r="BT53" s="93" t="s">
        <v>79</v>
      </c>
      <c r="BV53" s="93" t="s">
        <v>73</v>
      </c>
      <c r="BW53" s="93" t="s">
        <v>84</v>
      </c>
      <c r="BX53" s="93" t="s">
        <v>7</v>
      </c>
      <c r="CL53" s="93" t="s">
        <v>5</v>
      </c>
      <c r="CM53" s="93" t="s">
        <v>81</v>
      </c>
    </row>
    <row r="54" spans="2:44" s="1" customFormat="1" ht="30" customHeight="1">
      <c r="B54" s="40"/>
      <c r="AR54" s="40"/>
    </row>
    <row r="55" spans="2:44" s="1" customFormat="1" ht="6.7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sheetProtection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01 - SO 01 Předláždění c...'!C2" display="/"/>
    <hyperlink ref="A53" location="'002 - SO 02 Stezka pro cy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85</v>
      </c>
      <c r="G1" s="349" t="s">
        <v>86</v>
      </c>
      <c r="H1" s="349"/>
      <c r="I1" s="102"/>
      <c r="J1" s="101" t="s">
        <v>87</v>
      </c>
      <c r="K1" s="100" t="s">
        <v>88</v>
      </c>
      <c r="L1" s="101" t="s">
        <v>89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75" customHeight="1">
      <c r="L2" s="333" t="s">
        <v>8</v>
      </c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23" t="s">
        <v>80</v>
      </c>
      <c r="AZ2" s="103" t="s">
        <v>90</v>
      </c>
      <c r="BA2" s="103" t="s">
        <v>5</v>
      </c>
      <c r="BB2" s="103" t="s">
        <v>5</v>
      </c>
      <c r="BC2" s="103" t="s">
        <v>91</v>
      </c>
      <c r="BD2" s="103" t="s">
        <v>81</v>
      </c>
    </row>
    <row r="3" spans="2:56" ht="6.7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81</v>
      </c>
      <c r="AZ3" s="103" t="s">
        <v>92</v>
      </c>
      <c r="BA3" s="103" t="s">
        <v>5</v>
      </c>
      <c r="BB3" s="103" t="s">
        <v>5</v>
      </c>
      <c r="BC3" s="103" t="s">
        <v>93</v>
      </c>
      <c r="BD3" s="103" t="s">
        <v>81</v>
      </c>
    </row>
    <row r="4" spans="2:56" ht="36.75" customHeight="1">
      <c r="B4" s="27"/>
      <c r="C4" s="28"/>
      <c r="D4" s="29" t="s">
        <v>94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95</v>
      </c>
      <c r="BA4" s="103" t="s">
        <v>5</v>
      </c>
      <c r="BB4" s="103" t="s">
        <v>5</v>
      </c>
      <c r="BC4" s="103" t="s">
        <v>96</v>
      </c>
      <c r="BD4" s="103" t="s">
        <v>81</v>
      </c>
    </row>
    <row r="5" spans="2:11" ht="6.7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Rozšíření chodníku ul.Dělnická-Nádražní v Kopřivnici</v>
      </c>
      <c r="F7" s="351"/>
      <c r="G7" s="351"/>
      <c r="H7" s="351"/>
      <c r="I7" s="105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06"/>
      <c r="J8" s="41"/>
      <c r="K8" s="44"/>
    </row>
    <row r="9" spans="2:11" s="1" customFormat="1" ht="36.75" customHeight="1">
      <c r="B9" s="40"/>
      <c r="C9" s="41"/>
      <c r="D9" s="41"/>
      <c r="E9" s="352" t="s">
        <v>98</v>
      </c>
      <c r="F9" s="353"/>
      <c r="G9" s="353"/>
      <c r="H9" s="353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</row>
    <row r="12" spans="2:11" s="1" customFormat="1" ht="14.2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7" t="s">
        <v>24</v>
      </c>
      <c r="J12" s="108" t="str">
        <f>'Rekapitulace stavby'!AN8</f>
        <v>21.8.2017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07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7" t="s">
        <v>29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25" customHeight="1">
      <c r="B17" s="40"/>
      <c r="C17" s="41"/>
      <c r="D17" s="36" t="s">
        <v>30</v>
      </c>
      <c r="E17" s="41"/>
      <c r="F17" s="41"/>
      <c r="G17" s="41"/>
      <c r="H17" s="41"/>
      <c r="I17" s="107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7" t="s">
        <v>29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25" customHeight="1">
      <c r="B20" s="40"/>
      <c r="C20" s="41"/>
      <c r="D20" s="36" t="s">
        <v>32</v>
      </c>
      <c r="E20" s="41"/>
      <c r="F20" s="41"/>
      <c r="G20" s="41"/>
      <c r="H20" s="41"/>
      <c r="I20" s="107" t="s">
        <v>27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29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2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16" t="s">
        <v>5</v>
      </c>
      <c r="F24" s="316"/>
      <c r="G24" s="316"/>
      <c r="H24" s="316"/>
      <c r="I24" s="111"/>
      <c r="J24" s="110"/>
      <c r="K24" s="11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4.75" customHeight="1">
      <c r="B27" s="40"/>
      <c r="C27" s="41"/>
      <c r="D27" s="115" t="s">
        <v>37</v>
      </c>
      <c r="E27" s="41"/>
      <c r="F27" s="41"/>
      <c r="G27" s="41"/>
      <c r="H27" s="41"/>
      <c r="I27" s="106"/>
      <c r="J27" s="116">
        <f>ROUND(J84,2)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25" customHeight="1">
      <c r="B29" s="40"/>
      <c r="C29" s="41"/>
      <c r="D29" s="41"/>
      <c r="E29" s="41"/>
      <c r="F29" s="45" t="s">
        <v>39</v>
      </c>
      <c r="G29" s="41"/>
      <c r="H29" s="41"/>
      <c r="I29" s="117" t="s">
        <v>38</v>
      </c>
      <c r="J29" s="45" t="s">
        <v>40</v>
      </c>
      <c r="K29" s="44"/>
    </row>
    <row r="30" spans="2:11" s="1" customFormat="1" ht="14.25" customHeight="1">
      <c r="B30" s="40"/>
      <c r="C30" s="41"/>
      <c r="D30" s="48" t="s">
        <v>41</v>
      </c>
      <c r="E30" s="48" t="s">
        <v>42</v>
      </c>
      <c r="F30" s="118">
        <f>ROUND(SUM(BE84:BE145),2)</f>
        <v>0</v>
      </c>
      <c r="G30" s="41"/>
      <c r="H30" s="41"/>
      <c r="I30" s="119">
        <v>0.21</v>
      </c>
      <c r="J30" s="118">
        <f>ROUND(ROUND((SUM(BE84:BE145)),2)*I30,2)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43</v>
      </c>
      <c r="F31" s="118">
        <f>ROUND(SUM(BF84:BF145),2)</f>
        <v>0</v>
      </c>
      <c r="G31" s="41"/>
      <c r="H31" s="41"/>
      <c r="I31" s="119">
        <v>0.15</v>
      </c>
      <c r="J31" s="118">
        <f>ROUND(ROUND((SUM(BF84:BF145)),2)*I31,2)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44</v>
      </c>
      <c r="F32" s="118">
        <f>ROUND(SUM(BG84:BG145),2)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45</v>
      </c>
      <c r="F33" s="118">
        <f>ROUND(SUM(BH84:BH145),2)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46</v>
      </c>
      <c r="F34" s="118">
        <f>ROUND(SUM(BI84:BI145),2)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4.75" customHeight="1">
      <c r="B36" s="40"/>
      <c r="C36" s="120"/>
      <c r="D36" s="121" t="s">
        <v>47</v>
      </c>
      <c r="E36" s="70"/>
      <c r="F36" s="70"/>
      <c r="G36" s="122" t="s">
        <v>48</v>
      </c>
      <c r="H36" s="123" t="s">
        <v>49</v>
      </c>
      <c r="I36" s="124"/>
      <c r="J36" s="125">
        <f>SUM(J27:J34)</f>
        <v>0</v>
      </c>
      <c r="K36" s="126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Rozšíření chodníku ul.Dělnická-Nádražní v Kopřivnici</v>
      </c>
      <c r="F45" s="351"/>
      <c r="G45" s="351"/>
      <c r="H45" s="351"/>
      <c r="I45" s="106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001 - SO 01 Předláždění chodníkového tělesa</v>
      </c>
      <c r="F47" s="353"/>
      <c r="G47" s="353"/>
      <c r="H47" s="353"/>
      <c r="I47" s="10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>Kopřivnice</v>
      </c>
      <c r="G49" s="41"/>
      <c r="H49" s="41"/>
      <c r="I49" s="107" t="s">
        <v>24</v>
      </c>
      <c r="J49" s="108" t="str">
        <f>IF(J12="","",J12)</f>
        <v>21.8.2017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7" t="s">
        <v>32</v>
      </c>
      <c r="J51" s="34" t="str">
        <f>E21</f>
        <v>Projekční a inženýrská činnost Groman a spol.,s.r.</v>
      </c>
      <c r="K51" s="44"/>
    </row>
    <row r="52" spans="2:11" s="1" customFormat="1" ht="14.25" customHeight="1">
      <c r="B52" s="40"/>
      <c r="C52" s="36" t="s">
        <v>30</v>
      </c>
      <c r="D52" s="41"/>
      <c r="E52" s="41"/>
      <c r="F52" s="34">
        <f>IF(E18="","",E18)</f>
      </c>
      <c r="G52" s="41"/>
      <c r="H52" s="41"/>
      <c r="I52" s="10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100</v>
      </c>
      <c r="D54" s="120"/>
      <c r="E54" s="120"/>
      <c r="F54" s="120"/>
      <c r="G54" s="120"/>
      <c r="H54" s="120"/>
      <c r="I54" s="131"/>
      <c r="J54" s="132" t="s">
        <v>101</v>
      </c>
      <c r="K54" s="133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102</v>
      </c>
      <c r="D56" s="41"/>
      <c r="E56" s="41"/>
      <c r="F56" s="41"/>
      <c r="G56" s="41"/>
      <c r="H56" s="41"/>
      <c r="I56" s="106"/>
      <c r="J56" s="116">
        <f>J84</f>
        <v>0</v>
      </c>
      <c r="K56" s="44"/>
      <c r="AU56" s="23" t="s">
        <v>103</v>
      </c>
    </row>
    <row r="57" spans="2:11" s="7" customFormat="1" ht="24.75" customHeight="1">
      <c r="B57" s="135"/>
      <c r="C57" s="136"/>
      <c r="D57" s="137" t="s">
        <v>104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11" s="8" customFormat="1" ht="19.5" customHeight="1">
      <c r="B58" s="142"/>
      <c r="C58" s="143"/>
      <c r="D58" s="144" t="s">
        <v>105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11" s="8" customFormat="1" ht="19.5" customHeight="1">
      <c r="B59" s="142"/>
      <c r="C59" s="143"/>
      <c r="D59" s="144" t="s">
        <v>106</v>
      </c>
      <c r="E59" s="145"/>
      <c r="F59" s="145"/>
      <c r="G59" s="145"/>
      <c r="H59" s="145"/>
      <c r="I59" s="146"/>
      <c r="J59" s="147">
        <f>J108</f>
        <v>0</v>
      </c>
      <c r="K59" s="148"/>
    </row>
    <row r="60" spans="2:11" s="8" customFormat="1" ht="19.5" customHeight="1">
      <c r="B60" s="142"/>
      <c r="C60" s="143"/>
      <c r="D60" s="144" t="s">
        <v>107</v>
      </c>
      <c r="E60" s="145"/>
      <c r="F60" s="145"/>
      <c r="G60" s="145"/>
      <c r="H60" s="145"/>
      <c r="I60" s="146"/>
      <c r="J60" s="147">
        <f>J116</f>
        <v>0</v>
      </c>
      <c r="K60" s="148"/>
    </row>
    <row r="61" spans="2:11" s="8" customFormat="1" ht="19.5" customHeight="1">
      <c r="B61" s="142"/>
      <c r="C61" s="143"/>
      <c r="D61" s="144" t="s">
        <v>108</v>
      </c>
      <c r="E61" s="145"/>
      <c r="F61" s="145"/>
      <c r="G61" s="145"/>
      <c r="H61" s="145"/>
      <c r="I61" s="146"/>
      <c r="J61" s="147">
        <f>J129</f>
        <v>0</v>
      </c>
      <c r="K61" s="148"/>
    </row>
    <row r="62" spans="2:11" s="8" customFormat="1" ht="19.5" customHeight="1">
      <c r="B62" s="142"/>
      <c r="C62" s="143"/>
      <c r="D62" s="144" t="s">
        <v>109</v>
      </c>
      <c r="E62" s="145"/>
      <c r="F62" s="145"/>
      <c r="G62" s="145"/>
      <c r="H62" s="145"/>
      <c r="I62" s="146"/>
      <c r="J62" s="147">
        <f>J140</f>
        <v>0</v>
      </c>
      <c r="K62" s="148"/>
    </row>
    <row r="63" spans="2:11" s="7" customFormat="1" ht="24.75" customHeight="1">
      <c r="B63" s="135"/>
      <c r="C63" s="136"/>
      <c r="D63" s="137" t="s">
        <v>110</v>
      </c>
      <c r="E63" s="138"/>
      <c r="F63" s="138"/>
      <c r="G63" s="138"/>
      <c r="H63" s="138"/>
      <c r="I63" s="139"/>
      <c r="J63" s="140">
        <f>J142</f>
        <v>0</v>
      </c>
      <c r="K63" s="141"/>
    </row>
    <row r="64" spans="2:11" s="8" customFormat="1" ht="19.5" customHeight="1">
      <c r="B64" s="142"/>
      <c r="C64" s="143"/>
      <c r="D64" s="144" t="s">
        <v>111</v>
      </c>
      <c r="E64" s="145"/>
      <c r="F64" s="145"/>
      <c r="G64" s="145"/>
      <c r="H64" s="145"/>
      <c r="I64" s="146"/>
      <c r="J64" s="147">
        <f>J143</f>
        <v>0</v>
      </c>
      <c r="K64" s="148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6"/>
      <c r="J65" s="41"/>
      <c r="K65" s="44"/>
    </row>
    <row r="66" spans="2:11" s="1" customFormat="1" ht="6.75" customHeight="1">
      <c r="B66" s="55"/>
      <c r="C66" s="56"/>
      <c r="D66" s="56"/>
      <c r="E66" s="56"/>
      <c r="F66" s="56"/>
      <c r="G66" s="56"/>
      <c r="H66" s="56"/>
      <c r="I66" s="127"/>
      <c r="J66" s="56"/>
      <c r="K66" s="57"/>
    </row>
    <row r="70" spans="2:12" s="1" customFormat="1" ht="6.75" customHeight="1">
      <c r="B70" s="58"/>
      <c r="C70" s="59"/>
      <c r="D70" s="59"/>
      <c r="E70" s="59"/>
      <c r="F70" s="59"/>
      <c r="G70" s="59"/>
      <c r="H70" s="59"/>
      <c r="I70" s="128"/>
      <c r="J70" s="59"/>
      <c r="K70" s="59"/>
      <c r="L70" s="40"/>
    </row>
    <row r="71" spans="2:12" s="1" customFormat="1" ht="36.75" customHeight="1">
      <c r="B71" s="40"/>
      <c r="C71" s="60" t="s">
        <v>112</v>
      </c>
      <c r="L71" s="40"/>
    </row>
    <row r="72" spans="2:12" s="1" customFormat="1" ht="6.75" customHeight="1">
      <c r="B72" s="40"/>
      <c r="L72" s="40"/>
    </row>
    <row r="73" spans="2:12" s="1" customFormat="1" ht="14.25" customHeight="1">
      <c r="B73" s="40"/>
      <c r="C73" s="62" t="s">
        <v>18</v>
      </c>
      <c r="L73" s="40"/>
    </row>
    <row r="74" spans="2:12" s="1" customFormat="1" ht="22.5" customHeight="1">
      <c r="B74" s="40"/>
      <c r="E74" s="346" t="str">
        <f>E7</f>
        <v>Rozšíření chodníku ul.Dělnická-Nádražní v Kopřivnici</v>
      </c>
      <c r="F74" s="347"/>
      <c r="G74" s="347"/>
      <c r="H74" s="347"/>
      <c r="L74" s="40"/>
    </row>
    <row r="75" spans="2:12" s="1" customFormat="1" ht="14.25" customHeight="1">
      <c r="B75" s="40"/>
      <c r="C75" s="62" t="s">
        <v>97</v>
      </c>
      <c r="L75" s="40"/>
    </row>
    <row r="76" spans="2:12" s="1" customFormat="1" ht="23.25" customHeight="1">
      <c r="B76" s="40"/>
      <c r="E76" s="335" t="str">
        <f>E9</f>
        <v>001 - SO 01 Předláždění chodníkového tělesa</v>
      </c>
      <c r="F76" s="348"/>
      <c r="G76" s="348"/>
      <c r="H76" s="348"/>
      <c r="L76" s="40"/>
    </row>
    <row r="77" spans="2:12" s="1" customFormat="1" ht="6.75" customHeight="1">
      <c r="B77" s="40"/>
      <c r="L77" s="40"/>
    </row>
    <row r="78" spans="2:12" s="1" customFormat="1" ht="18" customHeight="1">
      <c r="B78" s="40"/>
      <c r="C78" s="62" t="s">
        <v>22</v>
      </c>
      <c r="F78" s="149" t="str">
        <f>F12</f>
        <v>Kopřivnice</v>
      </c>
      <c r="I78" s="150" t="s">
        <v>24</v>
      </c>
      <c r="J78" s="66" t="str">
        <f>IF(J12="","",J12)</f>
        <v>21.8.2017</v>
      </c>
      <c r="L78" s="40"/>
    </row>
    <row r="79" spans="2:12" s="1" customFormat="1" ht="6.75" customHeight="1">
      <c r="B79" s="40"/>
      <c r="L79" s="40"/>
    </row>
    <row r="80" spans="2:12" s="1" customFormat="1" ht="15">
      <c r="B80" s="40"/>
      <c r="C80" s="62" t="s">
        <v>26</v>
      </c>
      <c r="F80" s="149" t="str">
        <f>E15</f>
        <v>Město Kopřivnice</v>
      </c>
      <c r="I80" s="150" t="s">
        <v>32</v>
      </c>
      <c r="J80" s="149" t="str">
        <f>E21</f>
        <v>Projekční a inženýrská činnost Groman a spol.,s.r.</v>
      </c>
      <c r="L80" s="40"/>
    </row>
    <row r="81" spans="2:12" s="1" customFormat="1" ht="14.25" customHeight="1">
      <c r="B81" s="40"/>
      <c r="C81" s="62" t="s">
        <v>30</v>
      </c>
      <c r="F81" s="149">
        <f>IF(E18="","",E18)</f>
      </c>
      <c r="L81" s="40"/>
    </row>
    <row r="82" spans="2:12" s="1" customFormat="1" ht="9.75" customHeight="1">
      <c r="B82" s="40"/>
      <c r="L82" s="40"/>
    </row>
    <row r="83" spans="2:20" s="9" customFormat="1" ht="29.25" customHeight="1">
      <c r="B83" s="151"/>
      <c r="C83" s="152" t="s">
        <v>113</v>
      </c>
      <c r="D83" s="153" t="s">
        <v>56</v>
      </c>
      <c r="E83" s="153" t="s">
        <v>52</v>
      </c>
      <c r="F83" s="153" t="s">
        <v>114</v>
      </c>
      <c r="G83" s="153" t="s">
        <v>115</v>
      </c>
      <c r="H83" s="153" t="s">
        <v>116</v>
      </c>
      <c r="I83" s="154" t="s">
        <v>117</v>
      </c>
      <c r="J83" s="153" t="s">
        <v>101</v>
      </c>
      <c r="K83" s="155" t="s">
        <v>118</v>
      </c>
      <c r="L83" s="151"/>
      <c r="M83" s="72" t="s">
        <v>119</v>
      </c>
      <c r="N83" s="73" t="s">
        <v>41</v>
      </c>
      <c r="O83" s="73" t="s">
        <v>120</v>
      </c>
      <c r="P83" s="73" t="s">
        <v>121</v>
      </c>
      <c r="Q83" s="73" t="s">
        <v>122</v>
      </c>
      <c r="R83" s="73" t="s">
        <v>123</v>
      </c>
      <c r="S83" s="73" t="s">
        <v>124</v>
      </c>
      <c r="T83" s="74" t="s">
        <v>125</v>
      </c>
    </row>
    <row r="84" spans="2:63" s="1" customFormat="1" ht="29.25" customHeight="1">
      <c r="B84" s="40"/>
      <c r="C84" s="76" t="s">
        <v>102</v>
      </c>
      <c r="J84" s="156">
        <f>BK84</f>
        <v>0</v>
      </c>
      <c r="L84" s="40"/>
      <c r="M84" s="75"/>
      <c r="N84" s="67"/>
      <c r="O84" s="67"/>
      <c r="P84" s="157">
        <f>P85+P142</f>
        <v>0</v>
      </c>
      <c r="Q84" s="67"/>
      <c r="R84" s="157">
        <f>R85+R142</f>
        <v>103.66516450000002</v>
      </c>
      <c r="S84" s="67"/>
      <c r="T84" s="158">
        <f>T85+T142</f>
        <v>94.758</v>
      </c>
      <c r="AT84" s="23" t="s">
        <v>70</v>
      </c>
      <c r="AU84" s="23" t="s">
        <v>103</v>
      </c>
      <c r="BK84" s="159">
        <f>BK85+BK142</f>
        <v>0</v>
      </c>
    </row>
    <row r="85" spans="2:63" s="10" customFormat="1" ht="36.75" customHeight="1">
      <c r="B85" s="160"/>
      <c r="D85" s="161" t="s">
        <v>70</v>
      </c>
      <c r="E85" s="162" t="s">
        <v>126</v>
      </c>
      <c r="F85" s="162" t="s">
        <v>127</v>
      </c>
      <c r="I85" s="163"/>
      <c r="J85" s="164">
        <f>BK85</f>
        <v>0</v>
      </c>
      <c r="L85" s="160"/>
      <c r="M85" s="165"/>
      <c r="N85" s="166"/>
      <c r="O85" s="166"/>
      <c r="P85" s="167">
        <f>P86+P108+P116+P129+P140</f>
        <v>0</v>
      </c>
      <c r="Q85" s="166"/>
      <c r="R85" s="167">
        <f>R86+R108+R116+R129+R140</f>
        <v>103.66516450000002</v>
      </c>
      <c r="S85" s="166"/>
      <c r="T85" s="168">
        <f>T86+T108+T116+T129+T140</f>
        <v>94.758</v>
      </c>
      <c r="AR85" s="161" t="s">
        <v>79</v>
      </c>
      <c r="AT85" s="169" t="s">
        <v>70</v>
      </c>
      <c r="AU85" s="169" t="s">
        <v>71</v>
      </c>
      <c r="AY85" s="161" t="s">
        <v>128</v>
      </c>
      <c r="BK85" s="170">
        <f>BK86+BK108+BK116+BK129+BK140</f>
        <v>0</v>
      </c>
    </row>
    <row r="86" spans="2:63" s="10" customFormat="1" ht="19.5" customHeight="1">
      <c r="B86" s="160"/>
      <c r="D86" s="171" t="s">
        <v>70</v>
      </c>
      <c r="E86" s="172" t="s">
        <v>79</v>
      </c>
      <c r="F86" s="172" t="s">
        <v>129</v>
      </c>
      <c r="I86" s="163"/>
      <c r="J86" s="173">
        <f>BK86</f>
        <v>0</v>
      </c>
      <c r="L86" s="160"/>
      <c r="M86" s="165"/>
      <c r="N86" s="166"/>
      <c r="O86" s="166"/>
      <c r="P86" s="167">
        <f>SUM(P87:P107)</f>
        <v>0</v>
      </c>
      <c r="Q86" s="166"/>
      <c r="R86" s="167">
        <f>SUM(R87:R107)</f>
        <v>0</v>
      </c>
      <c r="S86" s="166"/>
      <c r="T86" s="168">
        <f>SUM(T87:T107)</f>
        <v>94.758</v>
      </c>
      <c r="AR86" s="161" t="s">
        <v>79</v>
      </c>
      <c r="AT86" s="169" t="s">
        <v>70</v>
      </c>
      <c r="AU86" s="169" t="s">
        <v>79</v>
      </c>
      <c r="AY86" s="161" t="s">
        <v>128</v>
      </c>
      <c r="BK86" s="170">
        <f>SUM(BK87:BK107)</f>
        <v>0</v>
      </c>
    </row>
    <row r="87" spans="2:65" s="1" customFormat="1" ht="22.5" customHeight="1">
      <c r="B87" s="174"/>
      <c r="C87" s="175" t="s">
        <v>79</v>
      </c>
      <c r="D87" s="175" t="s">
        <v>130</v>
      </c>
      <c r="E87" s="176" t="s">
        <v>131</v>
      </c>
      <c r="F87" s="177" t="s">
        <v>132</v>
      </c>
      <c r="G87" s="178" t="s">
        <v>133</v>
      </c>
      <c r="H87" s="179">
        <v>126</v>
      </c>
      <c r="I87" s="180"/>
      <c r="J87" s="181">
        <f>ROUND(I87*H87,2)</f>
        <v>0</v>
      </c>
      <c r="K87" s="177" t="s">
        <v>134</v>
      </c>
      <c r="L87" s="40"/>
      <c r="M87" s="182" t="s">
        <v>5</v>
      </c>
      <c r="N87" s="183" t="s">
        <v>42</v>
      </c>
      <c r="O87" s="41"/>
      <c r="P87" s="184">
        <f>O87*H87</f>
        <v>0</v>
      </c>
      <c r="Q87" s="184">
        <v>0</v>
      </c>
      <c r="R87" s="184">
        <f>Q87*H87</f>
        <v>0</v>
      </c>
      <c r="S87" s="184">
        <v>0.17</v>
      </c>
      <c r="T87" s="185">
        <f>S87*H87</f>
        <v>21.42</v>
      </c>
      <c r="AR87" s="23" t="s">
        <v>135</v>
      </c>
      <c r="AT87" s="23" t="s">
        <v>130</v>
      </c>
      <c r="AU87" s="23" t="s">
        <v>81</v>
      </c>
      <c r="AY87" s="23" t="s">
        <v>128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3" t="s">
        <v>79</v>
      </c>
      <c r="BK87" s="186">
        <f>ROUND(I87*H87,2)</f>
        <v>0</v>
      </c>
      <c r="BL87" s="23" t="s">
        <v>135</v>
      </c>
      <c r="BM87" s="23" t="s">
        <v>136</v>
      </c>
    </row>
    <row r="88" spans="2:65" s="1" customFormat="1" ht="22.5" customHeight="1">
      <c r="B88" s="174"/>
      <c r="C88" s="175" t="s">
        <v>81</v>
      </c>
      <c r="D88" s="175" t="s">
        <v>130</v>
      </c>
      <c r="E88" s="176" t="s">
        <v>137</v>
      </c>
      <c r="F88" s="177" t="s">
        <v>138</v>
      </c>
      <c r="G88" s="178" t="s">
        <v>133</v>
      </c>
      <c r="H88" s="179">
        <v>126</v>
      </c>
      <c r="I88" s="180"/>
      <c r="J88" s="181">
        <f>ROUND(I88*H88,2)</f>
        <v>0</v>
      </c>
      <c r="K88" s="177" t="s">
        <v>134</v>
      </c>
      <c r="L88" s="40"/>
      <c r="M88" s="182" t="s">
        <v>5</v>
      </c>
      <c r="N88" s="183" t="s">
        <v>42</v>
      </c>
      <c r="O88" s="41"/>
      <c r="P88" s="184">
        <f>O88*H88</f>
        <v>0</v>
      </c>
      <c r="Q88" s="184">
        <v>0</v>
      </c>
      <c r="R88" s="184">
        <f>Q88*H88</f>
        <v>0</v>
      </c>
      <c r="S88" s="184">
        <v>0.24</v>
      </c>
      <c r="T88" s="185">
        <f>S88*H88</f>
        <v>30.24</v>
      </c>
      <c r="AR88" s="23" t="s">
        <v>135</v>
      </c>
      <c r="AT88" s="23" t="s">
        <v>130</v>
      </c>
      <c r="AU88" s="23" t="s">
        <v>81</v>
      </c>
      <c r="AY88" s="23" t="s">
        <v>128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23" t="s">
        <v>79</v>
      </c>
      <c r="BK88" s="186">
        <f>ROUND(I88*H88,2)</f>
        <v>0</v>
      </c>
      <c r="BL88" s="23" t="s">
        <v>135</v>
      </c>
      <c r="BM88" s="23" t="s">
        <v>139</v>
      </c>
    </row>
    <row r="89" spans="2:65" s="1" customFormat="1" ht="22.5" customHeight="1">
      <c r="B89" s="174"/>
      <c r="C89" s="175" t="s">
        <v>140</v>
      </c>
      <c r="D89" s="175" t="s">
        <v>130</v>
      </c>
      <c r="E89" s="176" t="s">
        <v>141</v>
      </c>
      <c r="F89" s="177" t="s">
        <v>142</v>
      </c>
      <c r="G89" s="178" t="s">
        <v>133</v>
      </c>
      <c r="H89" s="179">
        <v>126</v>
      </c>
      <c r="I89" s="180"/>
      <c r="J89" s="181">
        <f>ROUND(I89*H89,2)</f>
        <v>0</v>
      </c>
      <c r="K89" s="177" t="s">
        <v>134</v>
      </c>
      <c r="L89" s="40"/>
      <c r="M89" s="182" t="s">
        <v>5</v>
      </c>
      <c r="N89" s="183" t="s">
        <v>42</v>
      </c>
      <c r="O89" s="41"/>
      <c r="P89" s="184">
        <f>O89*H89</f>
        <v>0</v>
      </c>
      <c r="Q89" s="184">
        <v>0</v>
      </c>
      <c r="R89" s="184">
        <f>Q89*H89</f>
        <v>0</v>
      </c>
      <c r="S89" s="184">
        <v>0.098</v>
      </c>
      <c r="T89" s="185">
        <f>S89*H89</f>
        <v>12.348</v>
      </c>
      <c r="AR89" s="23" t="s">
        <v>135</v>
      </c>
      <c r="AT89" s="23" t="s">
        <v>130</v>
      </c>
      <c r="AU89" s="23" t="s">
        <v>81</v>
      </c>
      <c r="AY89" s="23" t="s">
        <v>128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3" t="s">
        <v>79</v>
      </c>
      <c r="BK89" s="186">
        <f>ROUND(I89*H89,2)</f>
        <v>0</v>
      </c>
      <c r="BL89" s="23" t="s">
        <v>135</v>
      </c>
      <c r="BM89" s="23" t="s">
        <v>143</v>
      </c>
    </row>
    <row r="90" spans="2:65" s="1" customFormat="1" ht="22.5" customHeight="1">
      <c r="B90" s="174"/>
      <c r="C90" s="175" t="s">
        <v>135</v>
      </c>
      <c r="D90" s="175" t="s">
        <v>130</v>
      </c>
      <c r="E90" s="176" t="s">
        <v>144</v>
      </c>
      <c r="F90" s="177" t="s">
        <v>145</v>
      </c>
      <c r="G90" s="178" t="s">
        <v>146</v>
      </c>
      <c r="H90" s="179">
        <v>150</v>
      </c>
      <c r="I90" s="180"/>
      <c r="J90" s="181">
        <f>ROUND(I90*H90,2)</f>
        <v>0</v>
      </c>
      <c r="K90" s="177" t="s">
        <v>134</v>
      </c>
      <c r="L90" s="40"/>
      <c r="M90" s="182" t="s">
        <v>5</v>
      </c>
      <c r="N90" s="183" t="s">
        <v>42</v>
      </c>
      <c r="O90" s="41"/>
      <c r="P90" s="184">
        <f>O90*H90</f>
        <v>0</v>
      </c>
      <c r="Q90" s="184">
        <v>0</v>
      </c>
      <c r="R90" s="184">
        <f>Q90*H90</f>
        <v>0</v>
      </c>
      <c r="S90" s="184">
        <v>0.205</v>
      </c>
      <c r="T90" s="185">
        <f>S90*H90</f>
        <v>30.749999999999996</v>
      </c>
      <c r="AR90" s="23" t="s">
        <v>135</v>
      </c>
      <c r="AT90" s="23" t="s">
        <v>130</v>
      </c>
      <c r="AU90" s="23" t="s">
        <v>81</v>
      </c>
      <c r="AY90" s="23" t="s">
        <v>128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3" t="s">
        <v>79</v>
      </c>
      <c r="BK90" s="186">
        <f>ROUND(I90*H90,2)</f>
        <v>0</v>
      </c>
      <c r="BL90" s="23" t="s">
        <v>135</v>
      </c>
      <c r="BM90" s="23" t="s">
        <v>147</v>
      </c>
    </row>
    <row r="91" spans="2:65" s="1" customFormat="1" ht="22.5" customHeight="1">
      <c r="B91" s="174"/>
      <c r="C91" s="175" t="s">
        <v>148</v>
      </c>
      <c r="D91" s="175" t="s">
        <v>130</v>
      </c>
      <c r="E91" s="176" t="s">
        <v>149</v>
      </c>
      <c r="F91" s="177" t="s">
        <v>150</v>
      </c>
      <c r="G91" s="178" t="s">
        <v>151</v>
      </c>
      <c r="H91" s="179">
        <v>12.6</v>
      </c>
      <c r="I91" s="180"/>
      <c r="J91" s="181">
        <f>ROUND(I91*H91,2)</f>
        <v>0</v>
      </c>
      <c r="K91" s="177" t="s">
        <v>134</v>
      </c>
      <c r="L91" s="40"/>
      <c r="M91" s="182" t="s">
        <v>5</v>
      </c>
      <c r="N91" s="183" t="s">
        <v>42</v>
      </c>
      <c r="O91" s="41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3" t="s">
        <v>135</v>
      </c>
      <c r="AT91" s="23" t="s">
        <v>130</v>
      </c>
      <c r="AU91" s="23" t="s">
        <v>81</v>
      </c>
      <c r="AY91" s="23" t="s">
        <v>128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3" t="s">
        <v>79</v>
      </c>
      <c r="BK91" s="186">
        <f>ROUND(I91*H91,2)</f>
        <v>0</v>
      </c>
      <c r="BL91" s="23" t="s">
        <v>135</v>
      </c>
      <c r="BM91" s="23" t="s">
        <v>152</v>
      </c>
    </row>
    <row r="92" spans="2:51" s="11" customFormat="1" ht="13.5">
      <c r="B92" s="187"/>
      <c r="D92" s="188" t="s">
        <v>153</v>
      </c>
      <c r="E92" s="189" t="s">
        <v>5</v>
      </c>
      <c r="F92" s="190" t="s">
        <v>154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153</v>
      </c>
      <c r="AU92" s="191" t="s">
        <v>81</v>
      </c>
      <c r="AV92" s="11" t="s">
        <v>79</v>
      </c>
      <c r="AW92" s="11" t="s">
        <v>35</v>
      </c>
      <c r="AX92" s="11" t="s">
        <v>71</v>
      </c>
      <c r="AY92" s="191" t="s">
        <v>128</v>
      </c>
    </row>
    <row r="93" spans="2:51" s="12" customFormat="1" ht="13.5">
      <c r="B93" s="196"/>
      <c r="D93" s="197" t="s">
        <v>153</v>
      </c>
      <c r="E93" s="198" t="s">
        <v>90</v>
      </c>
      <c r="F93" s="199" t="s">
        <v>155</v>
      </c>
      <c r="H93" s="200">
        <v>12.6</v>
      </c>
      <c r="I93" s="201"/>
      <c r="L93" s="196"/>
      <c r="M93" s="202"/>
      <c r="N93" s="203"/>
      <c r="O93" s="203"/>
      <c r="P93" s="203"/>
      <c r="Q93" s="203"/>
      <c r="R93" s="203"/>
      <c r="S93" s="203"/>
      <c r="T93" s="204"/>
      <c r="AT93" s="205" t="s">
        <v>153</v>
      </c>
      <c r="AU93" s="205" t="s">
        <v>81</v>
      </c>
      <c r="AV93" s="12" t="s">
        <v>81</v>
      </c>
      <c r="AW93" s="12" t="s">
        <v>35</v>
      </c>
      <c r="AX93" s="12" t="s">
        <v>79</v>
      </c>
      <c r="AY93" s="205" t="s">
        <v>128</v>
      </c>
    </row>
    <row r="94" spans="2:65" s="1" customFormat="1" ht="22.5" customHeight="1">
      <c r="B94" s="174"/>
      <c r="C94" s="175" t="s">
        <v>156</v>
      </c>
      <c r="D94" s="175" t="s">
        <v>130</v>
      </c>
      <c r="E94" s="176" t="s">
        <v>157</v>
      </c>
      <c r="F94" s="177" t="s">
        <v>158</v>
      </c>
      <c r="G94" s="178" t="s">
        <v>151</v>
      </c>
      <c r="H94" s="179">
        <v>3.78</v>
      </c>
      <c r="I94" s="180"/>
      <c r="J94" s="181">
        <f>ROUND(I94*H94,2)</f>
        <v>0</v>
      </c>
      <c r="K94" s="177" t="s">
        <v>134</v>
      </c>
      <c r="L94" s="40"/>
      <c r="M94" s="182" t="s">
        <v>5</v>
      </c>
      <c r="N94" s="183" t="s">
        <v>42</v>
      </c>
      <c r="O94" s="41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AR94" s="23" t="s">
        <v>135</v>
      </c>
      <c r="AT94" s="23" t="s">
        <v>130</v>
      </c>
      <c r="AU94" s="23" t="s">
        <v>81</v>
      </c>
      <c r="AY94" s="23" t="s">
        <v>128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3" t="s">
        <v>79</v>
      </c>
      <c r="BK94" s="186">
        <f>ROUND(I94*H94,2)</f>
        <v>0</v>
      </c>
      <c r="BL94" s="23" t="s">
        <v>135</v>
      </c>
      <c r="BM94" s="23" t="s">
        <v>159</v>
      </c>
    </row>
    <row r="95" spans="2:51" s="12" customFormat="1" ht="13.5">
      <c r="B95" s="196"/>
      <c r="D95" s="197" t="s">
        <v>153</v>
      </c>
      <c r="E95" s="198" t="s">
        <v>5</v>
      </c>
      <c r="F95" s="199" t="s">
        <v>160</v>
      </c>
      <c r="H95" s="200">
        <v>3.78</v>
      </c>
      <c r="I95" s="201"/>
      <c r="L95" s="196"/>
      <c r="M95" s="202"/>
      <c r="N95" s="203"/>
      <c r="O95" s="203"/>
      <c r="P95" s="203"/>
      <c r="Q95" s="203"/>
      <c r="R95" s="203"/>
      <c r="S95" s="203"/>
      <c r="T95" s="204"/>
      <c r="AT95" s="205" t="s">
        <v>153</v>
      </c>
      <c r="AU95" s="205" t="s">
        <v>81</v>
      </c>
      <c r="AV95" s="12" t="s">
        <v>81</v>
      </c>
      <c r="AW95" s="12" t="s">
        <v>35</v>
      </c>
      <c r="AX95" s="12" t="s">
        <v>79</v>
      </c>
      <c r="AY95" s="205" t="s">
        <v>128</v>
      </c>
    </row>
    <row r="96" spans="2:65" s="1" customFormat="1" ht="22.5" customHeight="1">
      <c r="B96" s="174"/>
      <c r="C96" s="175" t="s">
        <v>161</v>
      </c>
      <c r="D96" s="175" t="s">
        <v>130</v>
      </c>
      <c r="E96" s="176" t="s">
        <v>162</v>
      </c>
      <c r="F96" s="177" t="s">
        <v>163</v>
      </c>
      <c r="G96" s="178" t="s">
        <v>151</v>
      </c>
      <c r="H96" s="179">
        <v>1.925</v>
      </c>
      <c r="I96" s="180"/>
      <c r="J96" s="181">
        <f>ROUND(I96*H96,2)</f>
        <v>0</v>
      </c>
      <c r="K96" s="177" t="s">
        <v>134</v>
      </c>
      <c r="L96" s="40"/>
      <c r="M96" s="182" t="s">
        <v>5</v>
      </c>
      <c r="N96" s="183" t="s">
        <v>42</v>
      </c>
      <c r="O96" s="41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AR96" s="23" t="s">
        <v>135</v>
      </c>
      <c r="AT96" s="23" t="s">
        <v>130</v>
      </c>
      <c r="AU96" s="23" t="s">
        <v>81</v>
      </c>
      <c r="AY96" s="23" t="s">
        <v>128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3" t="s">
        <v>79</v>
      </c>
      <c r="BK96" s="186">
        <f>ROUND(I96*H96,2)</f>
        <v>0</v>
      </c>
      <c r="BL96" s="23" t="s">
        <v>135</v>
      </c>
      <c r="BM96" s="23" t="s">
        <v>164</v>
      </c>
    </row>
    <row r="97" spans="2:51" s="11" customFormat="1" ht="13.5">
      <c r="B97" s="187"/>
      <c r="D97" s="188" t="s">
        <v>153</v>
      </c>
      <c r="E97" s="189" t="s">
        <v>5</v>
      </c>
      <c r="F97" s="190" t="s">
        <v>165</v>
      </c>
      <c r="H97" s="191" t="s">
        <v>5</v>
      </c>
      <c r="I97" s="192"/>
      <c r="L97" s="187"/>
      <c r="M97" s="193"/>
      <c r="N97" s="194"/>
      <c r="O97" s="194"/>
      <c r="P97" s="194"/>
      <c r="Q97" s="194"/>
      <c r="R97" s="194"/>
      <c r="S97" s="194"/>
      <c r="T97" s="195"/>
      <c r="AT97" s="191" t="s">
        <v>153</v>
      </c>
      <c r="AU97" s="191" t="s">
        <v>81</v>
      </c>
      <c r="AV97" s="11" t="s">
        <v>79</v>
      </c>
      <c r="AW97" s="11" t="s">
        <v>35</v>
      </c>
      <c r="AX97" s="11" t="s">
        <v>71</v>
      </c>
      <c r="AY97" s="191" t="s">
        <v>128</v>
      </c>
    </row>
    <row r="98" spans="2:51" s="12" customFormat="1" ht="13.5">
      <c r="B98" s="196"/>
      <c r="D98" s="197" t="s">
        <v>153</v>
      </c>
      <c r="E98" s="198" t="s">
        <v>95</v>
      </c>
      <c r="F98" s="199" t="s">
        <v>166</v>
      </c>
      <c r="H98" s="200">
        <v>1.925</v>
      </c>
      <c r="I98" s="201"/>
      <c r="L98" s="196"/>
      <c r="M98" s="202"/>
      <c r="N98" s="203"/>
      <c r="O98" s="203"/>
      <c r="P98" s="203"/>
      <c r="Q98" s="203"/>
      <c r="R98" s="203"/>
      <c r="S98" s="203"/>
      <c r="T98" s="204"/>
      <c r="AT98" s="205" t="s">
        <v>153</v>
      </c>
      <c r="AU98" s="205" t="s">
        <v>81</v>
      </c>
      <c r="AV98" s="12" t="s">
        <v>81</v>
      </c>
      <c r="AW98" s="12" t="s">
        <v>35</v>
      </c>
      <c r="AX98" s="12" t="s">
        <v>79</v>
      </c>
      <c r="AY98" s="205" t="s">
        <v>128</v>
      </c>
    </row>
    <row r="99" spans="2:65" s="1" customFormat="1" ht="31.5" customHeight="1">
      <c r="B99" s="174"/>
      <c r="C99" s="175" t="s">
        <v>167</v>
      </c>
      <c r="D99" s="175" t="s">
        <v>130</v>
      </c>
      <c r="E99" s="176" t="s">
        <v>168</v>
      </c>
      <c r="F99" s="177" t="s">
        <v>169</v>
      </c>
      <c r="G99" s="178" t="s">
        <v>151</v>
      </c>
      <c r="H99" s="179">
        <v>0.578</v>
      </c>
      <c r="I99" s="180"/>
      <c r="J99" s="181">
        <f>ROUND(I99*H99,2)</f>
        <v>0</v>
      </c>
      <c r="K99" s="177" t="s">
        <v>134</v>
      </c>
      <c r="L99" s="40"/>
      <c r="M99" s="182" t="s">
        <v>5</v>
      </c>
      <c r="N99" s="183" t="s">
        <v>42</v>
      </c>
      <c r="O99" s="41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AR99" s="23" t="s">
        <v>135</v>
      </c>
      <c r="AT99" s="23" t="s">
        <v>130</v>
      </c>
      <c r="AU99" s="23" t="s">
        <v>81</v>
      </c>
      <c r="AY99" s="23" t="s">
        <v>128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3" t="s">
        <v>79</v>
      </c>
      <c r="BK99" s="186">
        <f>ROUND(I99*H99,2)</f>
        <v>0</v>
      </c>
      <c r="BL99" s="23" t="s">
        <v>135</v>
      </c>
      <c r="BM99" s="23" t="s">
        <v>170</v>
      </c>
    </row>
    <row r="100" spans="2:51" s="12" customFormat="1" ht="13.5">
      <c r="B100" s="196"/>
      <c r="D100" s="197" t="s">
        <v>153</v>
      </c>
      <c r="E100" s="198" t="s">
        <v>5</v>
      </c>
      <c r="F100" s="199" t="s">
        <v>171</v>
      </c>
      <c r="H100" s="200">
        <v>0.578</v>
      </c>
      <c r="I100" s="201"/>
      <c r="L100" s="196"/>
      <c r="M100" s="202"/>
      <c r="N100" s="203"/>
      <c r="O100" s="203"/>
      <c r="P100" s="203"/>
      <c r="Q100" s="203"/>
      <c r="R100" s="203"/>
      <c r="S100" s="203"/>
      <c r="T100" s="204"/>
      <c r="AT100" s="205" t="s">
        <v>153</v>
      </c>
      <c r="AU100" s="205" t="s">
        <v>81</v>
      </c>
      <c r="AV100" s="12" t="s">
        <v>81</v>
      </c>
      <c r="AW100" s="12" t="s">
        <v>35</v>
      </c>
      <c r="AX100" s="12" t="s">
        <v>79</v>
      </c>
      <c r="AY100" s="205" t="s">
        <v>128</v>
      </c>
    </row>
    <row r="101" spans="2:65" s="1" customFormat="1" ht="22.5" customHeight="1">
      <c r="B101" s="174"/>
      <c r="C101" s="175" t="s">
        <v>172</v>
      </c>
      <c r="D101" s="175" t="s">
        <v>130</v>
      </c>
      <c r="E101" s="176" t="s">
        <v>173</v>
      </c>
      <c r="F101" s="177" t="s">
        <v>174</v>
      </c>
      <c r="G101" s="178" t="s">
        <v>151</v>
      </c>
      <c r="H101" s="179">
        <v>14.525</v>
      </c>
      <c r="I101" s="180"/>
      <c r="J101" s="181">
        <f>ROUND(I101*H101,2)</f>
        <v>0</v>
      </c>
      <c r="K101" s="177" t="s">
        <v>134</v>
      </c>
      <c r="L101" s="40"/>
      <c r="M101" s="182" t="s">
        <v>5</v>
      </c>
      <c r="N101" s="183" t="s">
        <v>42</v>
      </c>
      <c r="O101" s="41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AR101" s="23" t="s">
        <v>135</v>
      </c>
      <c r="AT101" s="23" t="s">
        <v>130</v>
      </c>
      <c r="AU101" s="23" t="s">
        <v>81</v>
      </c>
      <c r="AY101" s="23" t="s">
        <v>128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3" t="s">
        <v>79</v>
      </c>
      <c r="BK101" s="186">
        <f>ROUND(I101*H101,2)</f>
        <v>0</v>
      </c>
      <c r="BL101" s="23" t="s">
        <v>135</v>
      </c>
      <c r="BM101" s="23" t="s">
        <v>175</v>
      </c>
    </row>
    <row r="102" spans="2:51" s="12" customFormat="1" ht="13.5">
      <c r="B102" s="196"/>
      <c r="D102" s="197" t="s">
        <v>153</v>
      </c>
      <c r="E102" s="198" t="s">
        <v>92</v>
      </c>
      <c r="F102" s="199" t="s">
        <v>176</v>
      </c>
      <c r="H102" s="200">
        <v>14.525</v>
      </c>
      <c r="I102" s="201"/>
      <c r="L102" s="196"/>
      <c r="M102" s="202"/>
      <c r="N102" s="203"/>
      <c r="O102" s="203"/>
      <c r="P102" s="203"/>
      <c r="Q102" s="203"/>
      <c r="R102" s="203"/>
      <c r="S102" s="203"/>
      <c r="T102" s="204"/>
      <c r="AT102" s="205" t="s">
        <v>153</v>
      </c>
      <c r="AU102" s="205" t="s">
        <v>81</v>
      </c>
      <c r="AV102" s="12" t="s">
        <v>81</v>
      </c>
      <c r="AW102" s="12" t="s">
        <v>35</v>
      </c>
      <c r="AX102" s="12" t="s">
        <v>79</v>
      </c>
      <c r="AY102" s="205" t="s">
        <v>128</v>
      </c>
    </row>
    <row r="103" spans="2:65" s="1" customFormat="1" ht="22.5" customHeight="1">
      <c r="B103" s="174"/>
      <c r="C103" s="175" t="s">
        <v>177</v>
      </c>
      <c r="D103" s="175" t="s">
        <v>130</v>
      </c>
      <c r="E103" s="176" t="s">
        <v>178</v>
      </c>
      <c r="F103" s="177" t="s">
        <v>179</v>
      </c>
      <c r="G103" s="178" t="s">
        <v>151</v>
      </c>
      <c r="H103" s="179">
        <v>14.525</v>
      </c>
      <c r="I103" s="180"/>
      <c r="J103" s="181">
        <f>ROUND(I103*H103,2)</f>
        <v>0</v>
      </c>
      <c r="K103" s="177" t="s">
        <v>134</v>
      </c>
      <c r="L103" s="40"/>
      <c r="M103" s="182" t="s">
        <v>5</v>
      </c>
      <c r="N103" s="183" t="s">
        <v>42</v>
      </c>
      <c r="O103" s="41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3" t="s">
        <v>135</v>
      </c>
      <c r="AT103" s="23" t="s">
        <v>130</v>
      </c>
      <c r="AU103" s="23" t="s">
        <v>81</v>
      </c>
      <c r="AY103" s="23" t="s">
        <v>128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3" t="s">
        <v>79</v>
      </c>
      <c r="BK103" s="186">
        <f>ROUND(I103*H103,2)</f>
        <v>0</v>
      </c>
      <c r="BL103" s="23" t="s">
        <v>135</v>
      </c>
      <c r="BM103" s="23" t="s">
        <v>180</v>
      </c>
    </row>
    <row r="104" spans="2:51" s="12" customFormat="1" ht="13.5">
      <c r="B104" s="196"/>
      <c r="D104" s="197" t="s">
        <v>153</v>
      </c>
      <c r="E104" s="198" t="s">
        <v>5</v>
      </c>
      <c r="F104" s="199" t="s">
        <v>92</v>
      </c>
      <c r="H104" s="200">
        <v>14.525</v>
      </c>
      <c r="I104" s="201"/>
      <c r="L104" s="196"/>
      <c r="M104" s="202"/>
      <c r="N104" s="203"/>
      <c r="O104" s="203"/>
      <c r="P104" s="203"/>
      <c r="Q104" s="203"/>
      <c r="R104" s="203"/>
      <c r="S104" s="203"/>
      <c r="T104" s="204"/>
      <c r="AT104" s="205" t="s">
        <v>153</v>
      </c>
      <c r="AU104" s="205" t="s">
        <v>81</v>
      </c>
      <c r="AV104" s="12" t="s">
        <v>81</v>
      </c>
      <c r="AW104" s="12" t="s">
        <v>35</v>
      </c>
      <c r="AX104" s="12" t="s">
        <v>79</v>
      </c>
      <c r="AY104" s="205" t="s">
        <v>128</v>
      </c>
    </row>
    <row r="105" spans="2:65" s="1" customFormat="1" ht="22.5" customHeight="1">
      <c r="B105" s="174"/>
      <c r="C105" s="175" t="s">
        <v>181</v>
      </c>
      <c r="D105" s="175" t="s">
        <v>130</v>
      </c>
      <c r="E105" s="176" t="s">
        <v>182</v>
      </c>
      <c r="F105" s="177" t="s">
        <v>183</v>
      </c>
      <c r="G105" s="178" t="s">
        <v>184</v>
      </c>
      <c r="H105" s="179">
        <v>24.257</v>
      </c>
      <c r="I105" s="180"/>
      <c r="J105" s="181">
        <f>ROUND(I105*H105,2)</f>
        <v>0</v>
      </c>
      <c r="K105" s="177" t="s">
        <v>134</v>
      </c>
      <c r="L105" s="40"/>
      <c r="M105" s="182" t="s">
        <v>5</v>
      </c>
      <c r="N105" s="183" t="s">
        <v>42</v>
      </c>
      <c r="O105" s="41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AR105" s="23" t="s">
        <v>135</v>
      </c>
      <c r="AT105" s="23" t="s">
        <v>130</v>
      </c>
      <c r="AU105" s="23" t="s">
        <v>81</v>
      </c>
      <c r="AY105" s="23" t="s">
        <v>128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3" t="s">
        <v>79</v>
      </c>
      <c r="BK105" s="186">
        <f>ROUND(I105*H105,2)</f>
        <v>0</v>
      </c>
      <c r="BL105" s="23" t="s">
        <v>135</v>
      </c>
      <c r="BM105" s="23" t="s">
        <v>185</v>
      </c>
    </row>
    <row r="106" spans="2:51" s="12" customFormat="1" ht="13.5">
      <c r="B106" s="196"/>
      <c r="D106" s="197" t="s">
        <v>153</v>
      </c>
      <c r="E106" s="198" t="s">
        <v>5</v>
      </c>
      <c r="F106" s="199" t="s">
        <v>186</v>
      </c>
      <c r="H106" s="200">
        <v>24.257</v>
      </c>
      <c r="I106" s="201"/>
      <c r="L106" s="196"/>
      <c r="M106" s="202"/>
      <c r="N106" s="203"/>
      <c r="O106" s="203"/>
      <c r="P106" s="203"/>
      <c r="Q106" s="203"/>
      <c r="R106" s="203"/>
      <c r="S106" s="203"/>
      <c r="T106" s="204"/>
      <c r="AT106" s="205" t="s">
        <v>153</v>
      </c>
      <c r="AU106" s="205" t="s">
        <v>81</v>
      </c>
      <c r="AV106" s="12" t="s">
        <v>81</v>
      </c>
      <c r="AW106" s="12" t="s">
        <v>35</v>
      </c>
      <c r="AX106" s="12" t="s">
        <v>79</v>
      </c>
      <c r="AY106" s="205" t="s">
        <v>128</v>
      </c>
    </row>
    <row r="107" spans="2:65" s="1" customFormat="1" ht="22.5" customHeight="1">
      <c r="B107" s="174"/>
      <c r="C107" s="175" t="s">
        <v>187</v>
      </c>
      <c r="D107" s="175" t="s">
        <v>130</v>
      </c>
      <c r="E107" s="176" t="s">
        <v>188</v>
      </c>
      <c r="F107" s="177" t="s">
        <v>189</v>
      </c>
      <c r="G107" s="178" t="s">
        <v>133</v>
      </c>
      <c r="H107" s="179">
        <v>126</v>
      </c>
      <c r="I107" s="180"/>
      <c r="J107" s="181">
        <f>ROUND(I107*H107,2)</f>
        <v>0</v>
      </c>
      <c r="K107" s="177" t="s">
        <v>134</v>
      </c>
      <c r="L107" s="40"/>
      <c r="M107" s="182" t="s">
        <v>5</v>
      </c>
      <c r="N107" s="183" t="s">
        <v>42</v>
      </c>
      <c r="O107" s="41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AR107" s="23" t="s">
        <v>135</v>
      </c>
      <c r="AT107" s="23" t="s">
        <v>130</v>
      </c>
      <c r="AU107" s="23" t="s">
        <v>81</v>
      </c>
      <c r="AY107" s="23" t="s">
        <v>128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23" t="s">
        <v>79</v>
      </c>
      <c r="BK107" s="186">
        <f>ROUND(I107*H107,2)</f>
        <v>0</v>
      </c>
      <c r="BL107" s="23" t="s">
        <v>135</v>
      </c>
      <c r="BM107" s="23" t="s">
        <v>190</v>
      </c>
    </row>
    <row r="108" spans="2:63" s="10" customFormat="1" ht="29.25" customHeight="1">
      <c r="B108" s="160"/>
      <c r="D108" s="171" t="s">
        <v>70</v>
      </c>
      <c r="E108" s="172" t="s">
        <v>148</v>
      </c>
      <c r="F108" s="172" t="s">
        <v>191</v>
      </c>
      <c r="I108" s="163"/>
      <c r="J108" s="173">
        <f>BK108</f>
        <v>0</v>
      </c>
      <c r="L108" s="160"/>
      <c r="M108" s="165"/>
      <c r="N108" s="166"/>
      <c r="O108" s="166"/>
      <c r="P108" s="167">
        <f>SUM(P109:P115)</f>
        <v>0</v>
      </c>
      <c r="Q108" s="166"/>
      <c r="R108" s="167">
        <f>SUM(R109:R115)</f>
        <v>88.74668000000001</v>
      </c>
      <c r="S108" s="166"/>
      <c r="T108" s="168">
        <f>SUM(T109:T115)</f>
        <v>0</v>
      </c>
      <c r="AR108" s="161" t="s">
        <v>79</v>
      </c>
      <c r="AT108" s="169" t="s">
        <v>70</v>
      </c>
      <c r="AU108" s="169" t="s">
        <v>79</v>
      </c>
      <c r="AY108" s="161" t="s">
        <v>128</v>
      </c>
      <c r="BK108" s="170">
        <f>SUM(BK109:BK115)</f>
        <v>0</v>
      </c>
    </row>
    <row r="109" spans="2:65" s="1" customFormat="1" ht="22.5" customHeight="1">
      <c r="B109" s="174"/>
      <c r="C109" s="175" t="s">
        <v>192</v>
      </c>
      <c r="D109" s="175" t="s">
        <v>130</v>
      </c>
      <c r="E109" s="176" t="s">
        <v>193</v>
      </c>
      <c r="F109" s="177" t="s">
        <v>194</v>
      </c>
      <c r="G109" s="178" t="s">
        <v>133</v>
      </c>
      <c r="H109" s="179">
        <v>126</v>
      </c>
      <c r="I109" s="180"/>
      <c r="J109" s="181">
        <f>ROUND(I109*H109,2)</f>
        <v>0</v>
      </c>
      <c r="K109" s="177" t="s">
        <v>134</v>
      </c>
      <c r="L109" s="40"/>
      <c r="M109" s="182" t="s">
        <v>5</v>
      </c>
      <c r="N109" s="183" t="s">
        <v>42</v>
      </c>
      <c r="O109" s="41"/>
      <c r="P109" s="184">
        <f>O109*H109</f>
        <v>0</v>
      </c>
      <c r="Q109" s="184">
        <v>0.18907</v>
      </c>
      <c r="R109" s="184">
        <f>Q109*H109</f>
        <v>23.82282</v>
      </c>
      <c r="S109" s="184">
        <v>0</v>
      </c>
      <c r="T109" s="185">
        <f>S109*H109</f>
        <v>0</v>
      </c>
      <c r="AR109" s="23" t="s">
        <v>135</v>
      </c>
      <c r="AT109" s="23" t="s">
        <v>130</v>
      </c>
      <c r="AU109" s="23" t="s">
        <v>81</v>
      </c>
      <c r="AY109" s="23" t="s">
        <v>128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3" t="s">
        <v>79</v>
      </c>
      <c r="BK109" s="186">
        <f>ROUND(I109*H109,2)</f>
        <v>0</v>
      </c>
      <c r="BL109" s="23" t="s">
        <v>135</v>
      </c>
      <c r="BM109" s="23" t="s">
        <v>195</v>
      </c>
    </row>
    <row r="110" spans="2:65" s="1" customFormat="1" ht="22.5" customHeight="1">
      <c r="B110" s="174"/>
      <c r="C110" s="175" t="s">
        <v>196</v>
      </c>
      <c r="D110" s="175" t="s">
        <v>130</v>
      </c>
      <c r="E110" s="176" t="s">
        <v>197</v>
      </c>
      <c r="F110" s="177" t="s">
        <v>198</v>
      </c>
      <c r="G110" s="178" t="s">
        <v>133</v>
      </c>
      <c r="H110" s="179">
        <v>126</v>
      </c>
      <c r="I110" s="180"/>
      <c r="J110" s="181">
        <f>ROUND(I110*H110,2)</f>
        <v>0</v>
      </c>
      <c r="K110" s="177" t="s">
        <v>134</v>
      </c>
      <c r="L110" s="40"/>
      <c r="M110" s="182" t="s">
        <v>5</v>
      </c>
      <c r="N110" s="183" t="s">
        <v>42</v>
      </c>
      <c r="O110" s="41"/>
      <c r="P110" s="184">
        <f>O110*H110</f>
        <v>0</v>
      </c>
      <c r="Q110" s="184">
        <v>0.27994</v>
      </c>
      <c r="R110" s="184">
        <f>Q110*H110</f>
        <v>35.27244</v>
      </c>
      <c r="S110" s="184">
        <v>0</v>
      </c>
      <c r="T110" s="185">
        <f>S110*H110</f>
        <v>0</v>
      </c>
      <c r="AR110" s="23" t="s">
        <v>135</v>
      </c>
      <c r="AT110" s="23" t="s">
        <v>130</v>
      </c>
      <c r="AU110" s="23" t="s">
        <v>81</v>
      </c>
      <c r="AY110" s="23" t="s">
        <v>128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23" t="s">
        <v>79</v>
      </c>
      <c r="BK110" s="186">
        <f>ROUND(I110*H110,2)</f>
        <v>0</v>
      </c>
      <c r="BL110" s="23" t="s">
        <v>135</v>
      </c>
      <c r="BM110" s="23" t="s">
        <v>199</v>
      </c>
    </row>
    <row r="111" spans="2:65" s="1" customFormat="1" ht="22.5" customHeight="1">
      <c r="B111" s="174"/>
      <c r="C111" s="175" t="s">
        <v>11</v>
      </c>
      <c r="D111" s="175" t="s">
        <v>130</v>
      </c>
      <c r="E111" s="176" t="s">
        <v>200</v>
      </c>
      <c r="F111" s="177" t="s">
        <v>201</v>
      </c>
      <c r="G111" s="178" t="s">
        <v>133</v>
      </c>
      <c r="H111" s="179">
        <v>126</v>
      </c>
      <c r="I111" s="180"/>
      <c r="J111" s="181">
        <f>ROUND(I111*H111,2)</f>
        <v>0</v>
      </c>
      <c r="K111" s="177" t="s">
        <v>134</v>
      </c>
      <c r="L111" s="40"/>
      <c r="M111" s="182" t="s">
        <v>5</v>
      </c>
      <c r="N111" s="183" t="s">
        <v>42</v>
      </c>
      <c r="O111" s="41"/>
      <c r="P111" s="184">
        <f>O111*H111</f>
        <v>0</v>
      </c>
      <c r="Q111" s="184">
        <v>0.08425</v>
      </c>
      <c r="R111" s="184">
        <f>Q111*H111</f>
        <v>10.6155</v>
      </c>
      <c r="S111" s="184">
        <v>0</v>
      </c>
      <c r="T111" s="185">
        <f>S111*H111</f>
        <v>0</v>
      </c>
      <c r="AR111" s="23" t="s">
        <v>135</v>
      </c>
      <c r="AT111" s="23" t="s">
        <v>130</v>
      </c>
      <c r="AU111" s="23" t="s">
        <v>81</v>
      </c>
      <c r="AY111" s="23" t="s">
        <v>128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23" t="s">
        <v>79</v>
      </c>
      <c r="BK111" s="186">
        <f>ROUND(I111*H111,2)</f>
        <v>0</v>
      </c>
      <c r="BL111" s="23" t="s">
        <v>135</v>
      </c>
      <c r="BM111" s="23" t="s">
        <v>202</v>
      </c>
    </row>
    <row r="112" spans="2:65" s="1" customFormat="1" ht="22.5" customHeight="1">
      <c r="B112" s="174"/>
      <c r="C112" s="206" t="s">
        <v>203</v>
      </c>
      <c r="D112" s="206" t="s">
        <v>204</v>
      </c>
      <c r="E112" s="207" t="s">
        <v>205</v>
      </c>
      <c r="F112" s="208" t="s">
        <v>206</v>
      </c>
      <c r="G112" s="209" t="s">
        <v>133</v>
      </c>
      <c r="H112" s="210">
        <v>132.3</v>
      </c>
      <c r="I112" s="211"/>
      <c r="J112" s="212">
        <f>ROUND(I112*H112,2)</f>
        <v>0</v>
      </c>
      <c r="K112" s="208" t="s">
        <v>5</v>
      </c>
      <c r="L112" s="213"/>
      <c r="M112" s="214" t="s">
        <v>5</v>
      </c>
      <c r="N112" s="215" t="s">
        <v>42</v>
      </c>
      <c r="O112" s="41"/>
      <c r="P112" s="184">
        <f>O112*H112</f>
        <v>0</v>
      </c>
      <c r="Q112" s="184">
        <v>0.14</v>
      </c>
      <c r="R112" s="184">
        <f>Q112*H112</f>
        <v>18.522000000000002</v>
      </c>
      <c r="S112" s="184">
        <v>0</v>
      </c>
      <c r="T112" s="185">
        <f>S112*H112</f>
        <v>0</v>
      </c>
      <c r="AR112" s="23" t="s">
        <v>167</v>
      </c>
      <c r="AT112" s="23" t="s">
        <v>204</v>
      </c>
      <c r="AU112" s="23" t="s">
        <v>81</v>
      </c>
      <c r="AY112" s="23" t="s">
        <v>128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3" t="s">
        <v>79</v>
      </c>
      <c r="BK112" s="186">
        <f>ROUND(I112*H112,2)</f>
        <v>0</v>
      </c>
      <c r="BL112" s="23" t="s">
        <v>135</v>
      </c>
      <c r="BM112" s="23" t="s">
        <v>207</v>
      </c>
    </row>
    <row r="113" spans="2:51" s="12" customFormat="1" ht="13.5">
      <c r="B113" s="196"/>
      <c r="D113" s="197" t="s">
        <v>153</v>
      </c>
      <c r="E113" s="198" t="s">
        <v>5</v>
      </c>
      <c r="F113" s="199" t="s">
        <v>208</v>
      </c>
      <c r="H113" s="200">
        <v>132.3</v>
      </c>
      <c r="I113" s="201"/>
      <c r="L113" s="196"/>
      <c r="M113" s="202"/>
      <c r="N113" s="203"/>
      <c r="O113" s="203"/>
      <c r="P113" s="203"/>
      <c r="Q113" s="203"/>
      <c r="R113" s="203"/>
      <c r="S113" s="203"/>
      <c r="T113" s="204"/>
      <c r="AT113" s="205" t="s">
        <v>153</v>
      </c>
      <c r="AU113" s="205" t="s">
        <v>81</v>
      </c>
      <c r="AV113" s="12" t="s">
        <v>81</v>
      </c>
      <c r="AW113" s="12" t="s">
        <v>35</v>
      </c>
      <c r="AX113" s="12" t="s">
        <v>79</v>
      </c>
      <c r="AY113" s="205" t="s">
        <v>128</v>
      </c>
    </row>
    <row r="114" spans="2:65" s="1" customFormat="1" ht="22.5" customHeight="1">
      <c r="B114" s="174"/>
      <c r="C114" s="206" t="s">
        <v>209</v>
      </c>
      <c r="D114" s="206" t="s">
        <v>204</v>
      </c>
      <c r="E114" s="207" t="s">
        <v>210</v>
      </c>
      <c r="F114" s="208" t="s">
        <v>211</v>
      </c>
      <c r="G114" s="209" t="s">
        <v>133</v>
      </c>
      <c r="H114" s="210">
        <v>3.52</v>
      </c>
      <c r="I114" s="211"/>
      <c r="J114" s="212">
        <f>ROUND(I114*H114,2)</f>
        <v>0</v>
      </c>
      <c r="K114" s="208" t="s">
        <v>134</v>
      </c>
      <c r="L114" s="213"/>
      <c r="M114" s="214" t="s">
        <v>5</v>
      </c>
      <c r="N114" s="215" t="s">
        <v>42</v>
      </c>
      <c r="O114" s="41"/>
      <c r="P114" s="184">
        <f>O114*H114</f>
        <v>0</v>
      </c>
      <c r="Q114" s="184">
        <v>0.146</v>
      </c>
      <c r="R114" s="184">
        <f>Q114*H114</f>
        <v>0.5139199999999999</v>
      </c>
      <c r="S114" s="184">
        <v>0</v>
      </c>
      <c r="T114" s="185">
        <f>S114*H114</f>
        <v>0</v>
      </c>
      <c r="AR114" s="23" t="s">
        <v>167</v>
      </c>
      <c r="AT114" s="23" t="s">
        <v>204</v>
      </c>
      <c r="AU114" s="23" t="s">
        <v>81</v>
      </c>
      <c r="AY114" s="23" t="s">
        <v>128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3" t="s">
        <v>79</v>
      </c>
      <c r="BK114" s="186">
        <f>ROUND(I114*H114,2)</f>
        <v>0</v>
      </c>
      <c r="BL114" s="23" t="s">
        <v>135</v>
      </c>
      <c r="BM114" s="23" t="s">
        <v>212</v>
      </c>
    </row>
    <row r="115" spans="2:51" s="12" customFormat="1" ht="13.5">
      <c r="B115" s="196"/>
      <c r="D115" s="188" t="s">
        <v>153</v>
      </c>
      <c r="E115" s="205" t="s">
        <v>5</v>
      </c>
      <c r="F115" s="216" t="s">
        <v>213</v>
      </c>
      <c r="H115" s="217">
        <v>3.52</v>
      </c>
      <c r="I115" s="201"/>
      <c r="L115" s="196"/>
      <c r="M115" s="202"/>
      <c r="N115" s="203"/>
      <c r="O115" s="203"/>
      <c r="P115" s="203"/>
      <c r="Q115" s="203"/>
      <c r="R115" s="203"/>
      <c r="S115" s="203"/>
      <c r="T115" s="204"/>
      <c r="AT115" s="205" t="s">
        <v>153</v>
      </c>
      <c r="AU115" s="205" t="s">
        <v>81</v>
      </c>
      <c r="AV115" s="12" t="s">
        <v>81</v>
      </c>
      <c r="AW115" s="12" t="s">
        <v>35</v>
      </c>
      <c r="AX115" s="12" t="s">
        <v>79</v>
      </c>
      <c r="AY115" s="205" t="s">
        <v>128</v>
      </c>
    </row>
    <row r="116" spans="2:63" s="10" customFormat="1" ht="29.25" customHeight="1">
      <c r="B116" s="160"/>
      <c r="D116" s="171" t="s">
        <v>70</v>
      </c>
      <c r="E116" s="172" t="s">
        <v>172</v>
      </c>
      <c r="F116" s="172" t="s">
        <v>214</v>
      </c>
      <c r="I116" s="163"/>
      <c r="J116" s="173">
        <f>BK116</f>
        <v>0</v>
      </c>
      <c r="L116" s="160"/>
      <c r="M116" s="165"/>
      <c r="N116" s="166"/>
      <c r="O116" s="166"/>
      <c r="P116" s="167">
        <f>SUM(P117:P128)</f>
        <v>0</v>
      </c>
      <c r="Q116" s="166"/>
      <c r="R116" s="167">
        <f>SUM(R117:R128)</f>
        <v>14.9184845</v>
      </c>
      <c r="S116" s="166"/>
      <c r="T116" s="168">
        <f>SUM(T117:T128)</f>
        <v>0</v>
      </c>
      <c r="AR116" s="161" t="s">
        <v>79</v>
      </c>
      <c r="AT116" s="169" t="s">
        <v>70</v>
      </c>
      <c r="AU116" s="169" t="s">
        <v>79</v>
      </c>
      <c r="AY116" s="161" t="s">
        <v>128</v>
      </c>
      <c r="BK116" s="170">
        <f>SUM(BK117:BK128)</f>
        <v>0</v>
      </c>
    </row>
    <row r="117" spans="2:65" s="1" customFormat="1" ht="22.5" customHeight="1">
      <c r="B117" s="174"/>
      <c r="C117" s="175" t="s">
        <v>215</v>
      </c>
      <c r="D117" s="175" t="s">
        <v>130</v>
      </c>
      <c r="E117" s="176" t="s">
        <v>216</v>
      </c>
      <c r="F117" s="177" t="s">
        <v>217</v>
      </c>
      <c r="G117" s="178" t="s">
        <v>218</v>
      </c>
      <c r="H117" s="179">
        <v>3</v>
      </c>
      <c r="I117" s="180"/>
      <c r="J117" s="181">
        <f aca="true" t="shared" si="0" ref="J117:J127">ROUND(I117*H117,2)</f>
        <v>0</v>
      </c>
      <c r="K117" s="177" t="s">
        <v>134</v>
      </c>
      <c r="L117" s="40"/>
      <c r="M117" s="182" t="s">
        <v>5</v>
      </c>
      <c r="N117" s="183" t="s">
        <v>42</v>
      </c>
      <c r="O117" s="41"/>
      <c r="P117" s="184">
        <f aca="true" t="shared" si="1" ref="P117:P127">O117*H117</f>
        <v>0</v>
      </c>
      <c r="Q117" s="184">
        <v>0.0007</v>
      </c>
      <c r="R117" s="184">
        <f aca="true" t="shared" si="2" ref="R117:R127">Q117*H117</f>
        <v>0.0021</v>
      </c>
      <c r="S117" s="184">
        <v>0</v>
      </c>
      <c r="T117" s="185">
        <f aca="true" t="shared" si="3" ref="T117:T127">S117*H117</f>
        <v>0</v>
      </c>
      <c r="AR117" s="23" t="s">
        <v>135</v>
      </c>
      <c r="AT117" s="23" t="s">
        <v>130</v>
      </c>
      <c r="AU117" s="23" t="s">
        <v>81</v>
      </c>
      <c r="AY117" s="23" t="s">
        <v>128</v>
      </c>
      <c r="BE117" s="186">
        <f aca="true" t="shared" si="4" ref="BE117:BE127">IF(N117="základní",J117,0)</f>
        <v>0</v>
      </c>
      <c r="BF117" s="186">
        <f aca="true" t="shared" si="5" ref="BF117:BF127">IF(N117="snížená",J117,0)</f>
        <v>0</v>
      </c>
      <c r="BG117" s="186">
        <f aca="true" t="shared" si="6" ref="BG117:BG127">IF(N117="zákl. přenesená",J117,0)</f>
        <v>0</v>
      </c>
      <c r="BH117" s="186">
        <f aca="true" t="shared" si="7" ref="BH117:BH127">IF(N117="sníž. přenesená",J117,0)</f>
        <v>0</v>
      </c>
      <c r="BI117" s="186">
        <f aca="true" t="shared" si="8" ref="BI117:BI127">IF(N117="nulová",J117,0)</f>
        <v>0</v>
      </c>
      <c r="BJ117" s="23" t="s">
        <v>79</v>
      </c>
      <c r="BK117" s="186">
        <f aca="true" t="shared" si="9" ref="BK117:BK127">ROUND(I117*H117,2)</f>
        <v>0</v>
      </c>
      <c r="BL117" s="23" t="s">
        <v>135</v>
      </c>
      <c r="BM117" s="23" t="s">
        <v>219</v>
      </c>
    </row>
    <row r="118" spans="2:65" s="1" customFormat="1" ht="22.5" customHeight="1">
      <c r="B118" s="174"/>
      <c r="C118" s="206" t="s">
        <v>220</v>
      </c>
      <c r="D118" s="206" t="s">
        <v>204</v>
      </c>
      <c r="E118" s="207" t="s">
        <v>221</v>
      </c>
      <c r="F118" s="208" t="s">
        <v>222</v>
      </c>
      <c r="G118" s="209" t="s">
        <v>218</v>
      </c>
      <c r="H118" s="210">
        <v>2</v>
      </c>
      <c r="I118" s="211"/>
      <c r="J118" s="212">
        <f t="shared" si="0"/>
        <v>0</v>
      </c>
      <c r="K118" s="208" t="s">
        <v>5</v>
      </c>
      <c r="L118" s="213"/>
      <c r="M118" s="214" t="s">
        <v>5</v>
      </c>
      <c r="N118" s="215" t="s">
        <v>42</v>
      </c>
      <c r="O118" s="41"/>
      <c r="P118" s="184">
        <f t="shared" si="1"/>
        <v>0</v>
      </c>
      <c r="Q118" s="184">
        <v>0.002</v>
      </c>
      <c r="R118" s="184">
        <f t="shared" si="2"/>
        <v>0.004</v>
      </c>
      <c r="S118" s="184">
        <v>0</v>
      </c>
      <c r="T118" s="185">
        <f t="shared" si="3"/>
        <v>0</v>
      </c>
      <c r="AR118" s="23" t="s">
        <v>167</v>
      </c>
      <c r="AT118" s="23" t="s">
        <v>204</v>
      </c>
      <c r="AU118" s="23" t="s">
        <v>81</v>
      </c>
      <c r="AY118" s="23" t="s">
        <v>128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23" t="s">
        <v>79</v>
      </c>
      <c r="BK118" s="186">
        <f t="shared" si="9"/>
        <v>0</v>
      </c>
      <c r="BL118" s="23" t="s">
        <v>135</v>
      </c>
      <c r="BM118" s="23" t="s">
        <v>223</v>
      </c>
    </row>
    <row r="119" spans="2:65" s="1" customFormat="1" ht="22.5" customHeight="1">
      <c r="B119" s="174"/>
      <c r="C119" s="206" t="s">
        <v>224</v>
      </c>
      <c r="D119" s="206" t="s">
        <v>204</v>
      </c>
      <c r="E119" s="207" t="s">
        <v>225</v>
      </c>
      <c r="F119" s="208" t="s">
        <v>226</v>
      </c>
      <c r="G119" s="209" t="s">
        <v>218</v>
      </c>
      <c r="H119" s="210">
        <v>1</v>
      </c>
      <c r="I119" s="211"/>
      <c r="J119" s="212">
        <f t="shared" si="0"/>
        <v>0</v>
      </c>
      <c r="K119" s="208" t="s">
        <v>5</v>
      </c>
      <c r="L119" s="213"/>
      <c r="M119" s="214" t="s">
        <v>5</v>
      </c>
      <c r="N119" s="215" t="s">
        <v>42</v>
      </c>
      <c r="O119" s="41"/>
      <c r="P119" s="184">
        <f t="shared" si="1"/>
        <v>0</v>
      </c>
      <c r="Q119" s="184">
        <v>0.002</v>
      </c>
      <c r="R119" s="184">
        <f t="shared" si="2"/>
        <v>0.002</v>
      </c>
      <c r="S119" s="184">
        <v>0</v>
      </c>
      <c r="T119" s="185">
        <f t="shared" si="3"/>
        <v>0</v>
      </c>
      <c r="AR119" s="23" t="s">
        <v>167</v>
      </c>
      <c r="AT119" s="23" t="s">
        <v>204</v>
      </c>
      <c r="AU119" s="23" t="s">
        <v>81</v>
      </c>
      <c r="AY119" s="23" t="s">
        <v>128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23" t="s">
        <v>79</v>
      </c>
      <c r="BK119" s="186">
        <f t="shared" si="9"/>
        <v>0</v>
      </c>
      <c r="BL119" s="23" t="s">
        <v>135</v>
      </c>
      <c r="BM119" s="23" t="s">
        <v>227</v>
      </c>
    </row>
    <row r="120" spans="2:65" s="1" customFormat="1" ht="22.5" customHeight="1">
      <c r="B120" s="174"/>
      <c r="C120" s="175" t="s">
        <v>10</v>
      </c>
      <c r="D120" s="175" t="s">
        <v>130</v>
      </c>
      <c r="E120" s="176" t="s">
        <v>228</v>
      </c>
      <c r="F120" s="177" t="s">
        <v>229</v>
      </c>
      <c r="G120" s="178" t="s">
        <v>218</v>
      </c>
      <c r="H120" s="179">
        <v>3</v>
      </c>
      <c r="I120" s="180"/>
      <c r="J120" s="181">
        <f t="shared" si="0"/>
        <v>0</v>
      </c>
      <c r="K120" s="177" t="s">
        <v>134</v>
      </c>
      <c r="L120" s="40"/>
      <c r="M120" s="182" t="s">
        <v>5</v>
      </c>
      <c r="N120" s="183" t="s">
        <v>42</v>
      </c>
      <c r="O120" s="41"/>
      <c r="P120" s="184">
        <f t="shared" si="1"/>
        <v>0</v>
      </c>
      <c r="Q120" s="184">
        <v>0.11241</v>
      </c>
      <c r="R120" s="184">
        <f t="shared" si="2"/>
        <v>0.33723</v>
      </c>
      <c r="S120" s="184">
        <v>0</v>
      </c>
      <c r="T120" s="185">
        <f t="shared" si="3"/>
        <v>0</v>
      </c>
      <c r="AR120" s="23" t="s">
        <v>135</v>
      </c>
      <c r="AT120" s="23" t="s">
        <v>130</v>
      </c>
      <c r="AU120" s="23" t="s">
        <v>81</v>
      </c>
      <c r="AY120" s="23" t="s">
        <v>128</v>
      </c>
      <c r="BE120" s="186">
        <f t="shared" si="4"/>
        <v>0</v>
      </c>
      <c r="BF120" s="186">
        <f t="shared" si="5"/>
        <v>0</v>
      </c>
      <c r="BG120" s="186">
        <f t="shared" si="6"/>
        <v>0</v>
      </c>
      <c r="BH120" s="186">
        <f t="shared" si="7"/>
        <v>0</v>
      </c>
      <c r="BI120" s="186">
        <f t="shared" si="8"/>
        <v>0</v>
      </c>
      <c r="BJ120" s="23" t="s">
        <v>79</v>
      </c>
      <c r="BK120" s="186">
        <f t="shared" si="9"/>
        <v>0</v>
      </c>
      <c r="BL120" s="23" t="s">
        <v>135</v>
      </c>
      <c r="BM120" s="23" t="s">
        <v>230</v>
      </c>
    </row>
    <row r="121" spans="2:65" s="1" customFormat="1" ht="22.5" customHeight="1">
      <c r="B121" s="174"/>
      <c r="C121" s="206" t="s">
        <v>231</v>
      </c>
      <c r="D121" s="206" t="s">
        <v>204</v>
      </c>
      <c r="E121" s="207" t="s">
        <v>232</v>
      </c>
      <c r="F121" s="208" t="s">
        <v>233</v>
      </c>
      <c r="G121" s="209" t="s">
        <v>218</v>
      </c>
      <c r="H121" s="210">
        <v>3</v>
      </c>
      <c r="I121" s="211"/>
      <c r="J121" s="212">
        <f t="shared" si="0"/>
        <v>0</v>
      </c>
      <c r="K121" s="208" t="s">
        <v>134</v>
      </c>
      <c r="L121" s="213"/>
      <c r="M121" s="214" t="s">
        <v>5</v>
      </c>
      <c r="N121" s="215" t="s">
        <v>42</v>
      </c>
      <c r="O121" s="41"/>
      <c r="P121" s="184">
        <f t="shared" si="1"/>
        <v>0</v>
      </c>
      <c r="Q121" s="184">
        <v>0.0065</v>
      </c>
      <c r="R121" s="184">
        <f t="shared" si="2"/>
        <v>0.0195</v>
      </c>
      <c r="S121" s="184">
        <v>0</v>
      </c>
      <c r="T121" s="185">
        <f t="shared" si="3"/>
        <v>0</v>
      </c>
      <c r="AR121" s="23" t="s">
        <v>167</v>
      </c>
      <c r="AT121" s="23" t="s">
        <v>204</v>
      </c>
      <c r="AU121" s="23" t="s">
        <v>81</v>
      </c>
      <c r="AY121" s="23" t="s">
        <v>128</v>
      </c>
      <c r="BE121" s="186">
        <f t="shared" si="4"/>
        <v>0</v>
      </c>
      <c r="BF121" s="186">
        <f t="shared" si="5"/>
        <v>0</v>
      </c>
      <c r="BG121" s="186">
        <f t="shared" si="6"/>
        <v>0</v>
      </c>
      <c r="BH121" s="186">
        <f t="shared" si="7"/>
        <v>0</v>
      </c>
      <c r="BI121" s="186">
        <f t="shared" si="8"/>
        <v>0</v>
      </c>
      <c r="BJ121" s="23" t="s">
        <v>79</v>
      </c>
      <c r="BK121" s="186">
        <f t="shared" si="9"/>
        <v>0</v>
      </c>
      <c r="BL121" s="23" t="s">
        <v>135</v>
      </c>
      <c r="BM121" s="23" t="s">
        <v>234</v>
      </c>
    </row>
    <row r="122" spans="2:65" s="1" customFormat="1" ht="22.5" customHeight="1">
      <c r="B122" s="174"/>
      <c r="C122" s="206" t="s">
        <v>235</v>
      </c>
      <c r="D122" s="206" t="s">
        <v>204</v>
      </c>
      <c r="E122" s="207" t="s">
        <v>236</v>
      </c>
      <c r="F122" s="208" t="s">
        <v>237</v>
      </c>
      <c r="G122" s="209" t="s">
        <v>218</v>
      </c>
      <c r="H122" s="210">
        <v>3</v>
      </c>
      <c r="I122" s="211"/>
      <c r="J122" s="212">
        <f t="shared" si="0"/>
        <v>0</v>
      </c>
      <c r="K122" s="208" t="s">
        <v>134</v>
      </c>
      <c r="L122" s="213"/>
      <c r="M122" s="214" t="s">
        <v>5</v>
      </c>
      <c r="N122" s="215" t="s">
        <v>42</v>
      </c>
      <c r="O122" s="41"/>
      <c r="P122" s="184">
        <f t="shared" si="1"/>
        <v>0</v>
      </c>
      <c r="Q122" s="184">
        <v>0.0033</v>
      </c>
      <c r="R122" s="184">
        <f t="shared" si="2"/>
        <v>0.009899999999999999</v>
      </c>
      <c r="S122" s="184">
        <v>0</v>
      </c>
      <c r="T122" s="185">
        <f t="shared" si="3"/>
        <v>0</v>
      </c>
      <c r="AR122" s="23" t="s">
        <v>167</v>
      </c>
      <c r="AT122" s="23" t="s">
        <v>204</v>
      </c>
      <c r="AU122" s="23" t="s">
        <v>81</v>
      </c>
      <c r="AY122" s="23" t="s">
        <v>128</v>
      </c>
      <c r="BE122" s="186">
        <f t="shared" si="4"/>
        <v>0</v>
      </c>
      <c r="BF122" s="186">
        <f t="shared" si="5"/>
        <v>0</v>
      </c>
      <c r="BG122" s="186">
        <f t="shared" si="6"/>
        <v>0</v>
      </c>
      <c r="BH122" s="186">
        <f t="shared" si="7"/>
        <v>0</v>
      </c>
      <c r="BI122" s="186">
        <f t="shared" si="8"/>
        <v>0</v>
      </c>
      <c r="BJ122" s="23" t="s">
        <v>79</v>
      </c>
      <c r="BK122" s="186">
        <f t="shared" si="9"/>
        <v>0</v>
      </c>
      <c r="BL122" s="23" t="s">
        <v>135</v>
      </c>
      <c r="BM122" s="23" t="s">
        <v>238</v>
      </c>
    </row>
    <row r="123" spans="2:65" s="1" customFormat="1" ht="22.5" customHeight="1">
      <c r="B123" s="174"/>
      <c r="C123" s="206" t="s">
        <v>239</v>
      </c>
      <c r="D123" s="206" t="s">
        <v>204</v>
      </c>
      <c r="E123" s="207" t="s">
        <v>240</v>
      </c>
      <c r="F123" s="208" t="s">
        <v>241</v>
      </c>
      <c r="G123" s="209" t="s">
        <v>218</v>
      </c>
      <c r="H123" s="210">
        <v>3</v>
      </c>
      <c r="I123" s="211"/>
      <c r="J123" s="212">
        <f t="shared" si="0"/>
        <v>0</v>
      </c>
      <c r="K123" s="208" t="s">
        <v>134</v>
      </c>
      <c r="L123" s="213"/>
      <c r="M123" s="214" t="s">
        <v>5</v>
      </c>
      <c r="N123" s="215" t="s">
        <v>42</v>
      </c>
      <c r="O123" s="41"/>
      <c r="P123" s="184">
        <f t="shared" si="1"/>
        <v>0</v>
      </c>
      <c r="Q123" s="184">
        <v>0.00015</v>
      </c>
      <c r="R123" s="184">
        <f t="shared" si="2"/>
        <v>0.00045</v>
      </c>
      <c r="S123" s="184">
        <v>0</v>
      </c>
      <c r="T123" s="185">
        <f t="shared" si="3"/>
        <v>0</v>
      </c>
      <c r="AR123" s="23" t="s">
        <v>167</v>
      </c>
      <c r="AT123" s="23" t="s">
        <v>204</v>
      </c>
      <c r="AU123" s="23" t="s">
        <v>81</v>
      </c>
      <c r="AY123" s="23" t="s">
        <v>128</v>
      </c>
      <c r="BE123" s="186">
        <f t="shared" si="4"/>
        <v>0</v>
      </c>
      <c r="BF123" s="186">
        <f t="shared" si="5"/>
        <v>0</v>
      </c>
      <c r="BG123" s="186">
        <f t="shared" si="6"/>
        <v>0</v>
      </c>
      <c r="BH123" s="186">
        <f t="shared" si="7"/>
        <v>0</v>
      </c>
      <c r="BI123" s="186">
        <f t="shared" si="8"/>
        <v>0</v>
      </c>
      <c r="BJ123" s="23" t="s">
        <v>79</v>
      </c>
      <c r="BK123" s="186">
        <f t="shared" si="9"/>
        <v>0</v>
      </c>
      <c r="BL123" s="23" t="s">
        <v>135</v>
      </c>
      <c r="BM123" s="23" t="s">
        <v>242</v>
      </c>
    </row>
    <row r="124" spans="2:65" s="1" customFormat="1" ht="22.5" customHeight="1">
      <c r="B124" s="174"/>
      <c r="C124" s="206" t="s">
        <v>243</v>
      </c>
      <c r="D124" s="206" t="s">
        <v>204</v>
      </c>
      <c r="E124" s="207" t="s">
        <v>244</v>
      </c>
      <c r="F124" s="208" t="s">
        <v>245</v>
      </c>
      <c r="G124" s="209" t="s">
        <v>218</v>
      </c>
      <c r="H124" s="210">
        <v>3</v>
      </c>
      <c r="I124" s="211"/>
      <c r="J124" s="212">
        <f t="shared" si="0"/>
        <v>0</v>
      </c>
      <c r="K124" s="208" t="s">
        <v>134</v>
      </c>
      <c r="L124" s="213"/>
      <c r="M124" s="214" t="s">
        <v>5</v>
      </c>
      <c r="N124" s="215" t="s">
        <v>42</v>
      </c>
      <c r="O124" s="41"/>
      <c r="P124" s="184">
        <f t="shared" si="1"/>
        <v>0</v>
      </c>
      <c r="Q124" s="184">
        <v>0.0004</v>
      </c>
      <c r="R124" s="184">
        <f t="shared" si="2"/>
        <v>0.0012000000000000001</v>
      </c>
      <c r="S124" s="184">
        <v>0</v>
      </c>
      <c r="T124" s="185">
        <f t="shared" si="3"/>
        <v>0</v>
      </c>
      <c r="AR124" s="23" t="s">
        <v>167</v>
      </c>
      <c r="AT124" s="23" t="s">
        <v>204</v>
      </c>
      <c r="AU124" s="23" t="s">
        <v>81</v>
      </c>
      <c r="AY124" s="23" t="s">
        <v>128</v>
      </c>
      <c r="BE124" s="186">
        <f t="shared" si="4"/>
        <v>0</v>
      </c>
      <c r="BF124" s="186">
        <f t="shared" si="5"/>
        <v>0</v>
      </c>
      <c r="BG124" s="186">
        <f t="shared" si="6"/>
        <v>0</v>
      </c>
      <c r="BH124" s="186">
        <f t="shared" si="7"/>
        <v>0</v>
      </c>
      <c r="BI124" s="186">
        <f t="shared" si="8"/>
        <v>0</v>
      </c>
      <c r="BJ124" s="23" t="s">
        <v>79</v>
      </c>
      <c r="BK124" s="186">
        <f t="shared" si="9"/>
        <v>0</v>
      </c>
      <c r="BL124" s="23" t="s">
        <v>135</v>
      </c>
      <c r="BM124" s="23" t="s">
        <v>246</v>
      </c>
    </row>
    <row r="125" spans="2:65" s="1" customFormat="1" ht="22.5" customHeight="1">
      <c r="B125" s="174"/>
      <c r="C125" s="175" t="s">
        <v>247</v>
      </c>
      <c r="D125" s="175" t="s">
        <v>130</v>
      </c>
      <c r="E125" s="176" t="s">
        <v>248</v>
      </c>
      <c r="F125" s="177" t="s">
        <v>249</v>
      </c>
      <c r="G125" s="178" t="s">
        <v>146</v>
      </c>
      <c r="H125" s="179">
        <v>77</v>
      </c>
      <c r="I125" s="180"/>
      <c r="J125" s="181">
        <f t="shared" si="0"/>
        <v>0</v>
      </c>
      <c r="K125" s="177" t="s">
        <v>134</v>
      </c>
      <c r="L125" s="40"/>
      <c r="M125" s="182" t="s">
        <v>5</v>
      </c>
      <c r="N125" s="183" t="s">
        <v>42</v>
      </c>
      <c r="O125" s="41"/>
      <c r="P125" s="184">
        <f t="shared" si="1"/>
        <v>0</v>
      </c>
      <c r="Q125" s="184">
        <v>0.10095</v>
      </c>
      <c r="R125" s="184">
        <f t="shared" si="2"/>
        <v>7.77315</v>
      </c>
      <c r="S125" s="184">
        <v>0</v>
      </c>
      <c r="T125" s="185">
        <f t="shared" si="3"/>
        <v>0</v>
      </c>
      <c r="AR125" s="23" t="s">
        <v>135</v>
      </c>
      <c r="AT125" s="23" t="s">
        <v>130</v>
      </c>
      <c r="AU125" s="23" t="s">
        <v>81</v>
      </c>
      <c r="AY125" s="23" t="s">
        <v>128</v>
      </c>
      <c r="BE125" s="186">
        <f t="shared" si="4"/>
        <v>0</v>
      </c>
      <c r="BF125" s="186">
        <f t="shared" si="5"/>
        <v>0</v>
      </c>
      <c r="BG125" s="186">
        <f t="shared" si="6"/>
        <v>0</v>
      </c>
      <c r="BH125" s="186">
        <f t="shared" si="7"/>
        <v>0</v>
      </c>
      <c r="BI125" s="186">
        <f t="shared" si="8"/>
        <v>0</v>
      </c>
      <c r="BJ125" s="23" t="s">
        <v>79</v>
      </c>
      <c r="BK125" s="186">
        <f t="shared" si="9"/>
        <v>0</v>
      </c>
      <c r="BL125" s="23" t="s">
        <v>135</v>
      </c>
      <c r="BM125" s="23" t="s">
        <v>250</v>
      </c>
    </row>
    <row r="126" spans="2:65" s="1" customFormat="1" ht="22.5" customHeight="1">
      <c r="B126" s="174"/>
      <c r="C126" s="206" t="s">
        <v>251</v>
      </c>
      <c r="D126" s="206" t="s">
        <v>204</v>
      </c>
      <c r="E126" s="207" t="s">
        <v>252</v>
      </c>
      <c r="F126" s="208" t="s">
        <v>253</v>
      </c>
      <c r="G126" s="209" t="s">
        <v>218</v>
      </c>
      <c r="H126" s="210">
        <v>80.85</v>
      </c>
      <c r="I126" s="211"/>
      <c r="J126" s="212">
        <f t="shared" si="0"/>
        <v>0</v>
      </c>
      <c r="K126" s="208" t="s">
        <v>5</v>
      </c>
      <c r="L126" s="213"/>
      <c r="M126" s="214" t="s">
        <v>5</v>
      </c>
      <c r="N126" s="215" t="s">
        <v>42</v>
      </c>
      <c r="O126" s="41"/>
      <c r="P126" s="184">
        <f t="shared" si="1"/>
        <v>0</v>
      </c>
      <c r="Q126" s="184">
        <v>0.03</v>
      </c>
      <c r="R126" s="184">
        <f t="shared" si="2"/>
        <v>2.4254999999999995</v>
      </c>
      <c r="S126" s="184">
        <v>0</v>
      </c>
      <c r="T126" s="185">
        <f t="shared" si="3"/>
        <v>0</v>
      </c>
      <c r="AR126" s="23" t="s">
        <v>167</v>
      </c>
      <c r="AT126" s="23" t="s">
        <v>204</v>
      </c>
      <c r="AU126" s="23" t="s">
        <v>81</v>
      </c>
      <c r="AY126" s="23" t="s">
        <v>128</v>
      </c>
      <c r="BE126" s="186">
        <f t="shared" si="4"/>
        <v>0</v>
      </c>
      <c r="BF126" s="186">
        <f t="shared" si="5"/>
        <v>0</v>
      </c>
      <c r="BG126" s="186">
        <f t="shared" si="6"/>
        <v>0</v>
      </c>
      <c r="BH126" s="186">
        <f t="shared" si="7"/>
        <v>0</v>
      </c>
      <c r="BI126" s="186">
        <f t="shared" si="8"/>
        <v>0</v>
      </c>
      <c r="BJ126" s="23" t="s">
        <v>79</v>
      </c>
      <c r="BK126" s="186">
        <f t="shared" si="9"/>
        <v>0</v>
      </c>
      <c r="BL126" s="23" t="s">
        <v>135</v>
      </c>
      <c r="BM126" s="23" t="s">
        <v>254</v>
      </c>
    </row>
    <row r="127" spans="2:65" s="1" customFormat="1" ht="31.5" customHeight="1">
      <c r="B127" s="174"/>
      <c r="C127" s="175" t="s">
        <v>255</v>
      </c>
      <c r="D127" s="175" t="s">
        <v>130</v>
      </c>
      <c r="E127" s="176" t="s">
        <v>256</v>
      </c>
      <c r="F127" s="177" t="s">
        <v>257</v>
      </c>
      <c r="G127" s="178" t="s">
        <v>151</v>
      </c>
      <c r="H127" s="179">
        <v>1.925</v>
      </c>
      <c r="I127" s="180"/>
      <c r="J127" s="181">
        <f t="shared" si="0"/>
        <v>0</v>
      </c>
      <c r="K127" s="177" t="s">
        <v>134</v>
      </c>
      <c r="L127" s="40"/>
      <c r="M127" s="182" t="s">
        <v>5</v>
      </c>
      <c r="N127" s="183" t="s">
        <v>42</v>
      </c>
      <c r="O127" s="41"/>
      <c r="P127" s="184">
        <f t="shared" si="1"/>
        <v>0</v>
      </c>
      <c r="Q127" s="184">
        <v>2.25634</v>
      </c>
      <c r="R127" s="184">
        <f t="shared" si="2"/>
        <v>4.3434545</v>
      </c>
      <c r="S127" s="184">
        <v>0</v>
      </c>
      <c r="T127" s="185">
        <f t="shared" si="3"/>
        <v>0</v>
      </c>
      <c r="AR127" s="23" t="s">
        <v>135</v>
      </c>
      <c r="AT127" s="23" t="s">
        <v>130</v>
      </c>
      <c r="AU127" s="23" t="s">
        <v>81</v>
      </c>
      <c r="AY127" s="23" t="s">
        <v>128</v>
      </c>
      <c r="BE127" s="186">
        <f t="shared" si="4"/>
        <v>0</v>
      </c>
      <c r="BF127" s="186">
        <f t="shared" si="5"/>
        <v>0</v>
      </c>
      <c r="BG127" s="186">
        <f t="shared" si="6"/>
        <v>0</v>
      </c>
      <c r="BH127" s="186">
        <f t="shared" si="7"/>
        <v>0</v>
      </c>
      <c r="BI127" s="186">
        <f t="shared" si="8"/>
        <v>0</v>
      </c>
      <c r="BJ127" s="23" t="s">
        <v>79</v>
      </c>
      <c r="BK127" s="186">
        <f t="shared" si="9"/>
        <v>0</v>
      </c>
      <c r="BL127" s="23" t="s">
        <v>135</v>
      </c>
      <c r="BM127" s="23" t="s">
        <v>258</v>
      </c>
    </row>
    <row r="128" spans="2:51" s="12" customFormat="1" ht="13.5">
      <c r="B128" s="196"/>
      <c r="D128" s="188" t="s">
        <v>153</v>
      </c>
      <c r="E128" s="205" t="s">
        <v>5</v>
      </c>
      <c r="F128" s="216" t="s">
        <v>166</v>
      </c>
      <c r="H128" s="217">
        <v>1.925</v>
      </c>
      <c r="I128" s="201"/>
      <c r="L128" s="196"/>
      <c r="M128" s="202"/>
      <c r="N128" s="203"/>
      <c r="O128" s="203"/>
      <c r="P128" s="203"/>
      <c r="Q128" s="203"/>
      <c r="R128" s="203"/>
      <c r="S128" s="203"/>
      <c r="T128" s="204"/>
      <c r="AT128" s="205" t="s">
        <v>153</v>
      </c>
      <c r="AU128" s="205" t="s">
        <v>81</v>
      </c>
      <c r="AV128" s="12" t="s">
        <v>81</v>
      </c>
      <c r="AW128" s="12" t="s">
        <v>35</v>
      </c>
      <c r="AX128" s="12" t="s">
        <v>79</v>
      </c>
      <c r="AY128" s="205" t="s">
        <v>128</v>
      </c>
    </row>
    <row r="129" spans="2:63" s="10" customFormat="1" ht="29.25" customHeight="1">
      <c r="B129" s="160"/>
      <c r="D129" s="171" t="s">
        <v>70</v>
      </c>
      <c r="E129" s="172" t="s">
        <v>259</v>
      </c>
      <c r="F129" s="172" t="s">
        <v>260</v>
      </c>
      <c r="I129" s="163"/>
      <c r="J129" s="173">
        <f>BK129</f>
        <v>0</v>
      </c>
      <c r="L129" s="160"/>
      <c r="M129" s="165"/>
      <c r="N129" s="166"/>
      <c r="O129" s="166"/>
      <c r="P129" s="167">
        <f>SUM(P130:P139)</f>
        <v>0</v>
      </c>
      <c r="Q129" s="166"/>
      <c r="R129" s="167">
        <f>SUM(R130:R139)</f>
        <v>0</v>
      </c>
      <c r="S129" s="166"/>
      <c r="T129" s="168">
        <f>SUM(T130:T139)</f>
        <v>0</v>
      </c>
      <c r="AR129" s="161" t="s">
        <v>79</v>
      </c>
      <c r="AT129" s="169" t="s">
        <v>70</v>
      </c>
      <c r="AU129" s="169" t="s">
        <v>79</v>
      </c>
      <c r="AY129" s="161" t="s">
        <v>128</v>
      </c>
      <c r="BK129" s="170">
        <f>SUM(BK130:BK139)</f>
        <v>0</v>
      </c>
    </row>
    <row r="130" spans="2:65" s="1" customFormat="1" ht="22.5" customHeight="1">
      <c r="B130" s="174"/>
      <c r="C130" s="175" t="s">
        <v>261</v>
      </c>
      <c r="D130" s="175" t="s">
        <v>130</v>
      </c>
      <c r="E130" s="176" t="s">
        <v>262</v>
      </c>
      <c r="F130" s="177" t="s">
        <v>263</v>
      </c>
      <c r="G130" s="178" t="s">
        <v>184</v>
      </c>
      <c r="H130" s="179">
        <v>12.348</v>
      </c>
      <c r="I130" s="180"/>
      <c r="J130" s="181">
        <f>ROUND(I130*H130,2)</f>
        <v>0</v>
      </c>
      <c r="K130" s="177" t="s">
        <v>134</v>
      </c>
      <c r="L130" s="40"/>
      <c r="M130" s="182" t="s">
        <v>5</v>
      </c>
      <c r="N130" s="183" t="s">
        <v>42</v>
      </c>
      <c r="O130" s="41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AR130" s="23" t="s">
        <v>135</v>
      </c>
      <c r="AT130" s="23" t="s">
        <v>130</v>
      </c>
      <c r="AU130" s="23" t="s">
        <v>81</v>
      </c>
      <c r="AY130" s="23" t="s">
        <v>128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3" t="s">
        <v>79</v>
      </c>
      <c r="BK130" s="186">
        <f>ROUND(I130*H130,2)</f>
        <v>0</v>
      </c>
      <c r="BL130" s="23" t="s">
        <v>135</v>
      </c>
      <c r="BM130" s="23" t="s">
        <v>264</v>
      </c>
    </row>
    <row r="131" spans="2:65" s="1" customFormat="1" ht="22.5" customHeight="1">
      <c r="B131" s="174"/>
      <c r="C131" s="175" t="s">
        <v>265</v>
      </c>
      <c r="D131" s="175" t="s">
        <v>130</v>
      </c>
      <c r="E131" s="176" t="s">
        <v>266</v>
      </c>
      <c r="F131" s="177" t="s">
        <v>267</v>
      </c>
      <c r="G131" s="178" t="s">
        <v>184</v>
      </c>
      <c r="H131" s="179">
        <v>33.768</v>
      </c>
      <c r="I131" s="180"/>
      <c r="J131" s="181">
        <f>ROUND(I131*H131,2)</f>
        <v>0</v>
      </c>
      <c r="K131" s="177" t="s">
        <v>134</v>
      </c>
      <c r="L131" s="40"/>
      <c r="M131" s="182" t="s">
        <v>5</v>
      </c>
      <c r="N131" s="183" t="s">
        <v>42</v>
      </c>
      <c r="O131" s="41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AR131" s="23" t="s">
        <v>135</v>
      </c>
      <c r="AT131" s="23" t="s">
        <v>130</v>
      </c>
      <c r="AU131" s="23" t="s">
        <v>81</v>
      </c>
      <c r="AY131" s="23" t="s">
        <v>128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23" t="s">
        <v>79</v>
      </c>
      <c r="BK131" s="186">
        <f>ROUND(I131*H131,2)</f>
        <v>0</v>
      </c>
      <c r="BL131" s="23" t="s">
        <v>135</v>
      </c>
      <c r="BM131" s="23" t="s">
        <v>268</v>
      </c>
    </row>
    <row r="132" spans="2:51" s="12" customFormat="1" ht="13.5">
      <c r="B132" s="196"/>
      <c r="D132" s="197" t="s">
        <v>153</v>
      </c>
      <c r="E132" s="198" t="s">
        <v>5</v>
      </c>
      <c r="F132" s="199" t="s">
        <v>269</v>
      </c>
      <c r="H132" s="200">
        <v>33.768</v>
      </c>
      <c r="I132" s="201"/>
      <c r="L132" s="196"/>
      <c r="M132" s="202"/>
      <c r="N132" s="203"/>
      <c r="O132" s="203"/>
      <c r="P132" s="203"/>
      <c r="Q132" s="203"/>
      <c r="R132" s="203"/>
      <c r="S132" s="203"/>
      <c r="T132" s="204"/>
      <c r="AT132" s="205" t="s">
        <v>153</v>
      </c>
      <c r="AU132" s="205" t="s">
        <v>81</v>
      </c>
      <c r="AV132" s="12" t="s">
        <v>81</v>
      </c>
      <c r="AW132" s="12" t="s">
        <v>35</v>
      </c>
      <c r="AX132" s="12" t="s">
        <v>79</v>
      </c>
      <c r="AY132" s="205" t="s">
        <v>128</v>
      </c>
    </row>
    <row r="133" spans="2:65" s="1" customFormat="1" ht="22.5" customHeight="1">
      <c r="B133" s="174"/>
      <c r="C133" s="175" t="s">
        <v>270</v>
      </c>
      <c r="D133" s="175" t="s">
        <v>130</v>
      </c>
      <c r="E133" s="176" t="s">
        <v>271</v>
      </c>
      <c r="F133" s="177" t="s">
        <v>272</v>
      </c>
      <c r="G133" s="178" t="s">
        <v>184</v>
      </c>
      <c r="H133" s="179">
        <v>135.072</v>
      </c>
      <c r="I133" s="180"/>
      <c r="J133" s="181">
        <f>ROUND(I133*H133,2)</f>
        <v>0</v>
      </c>
      <c r="K133" s="177" t="s">
        <v>134</v>
      </c>
      <c r="L133" s="40"/>
      <c r="M133" s="182" t="s">
        <v>5</v>
      </c>
      <c r="N133" s="183" t="s">
        <v>42</v>
      </c>
      <c r="O133" s="41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AR133" s="23" t="s">
        <v>135</v>
      </c>
      <c r="AT133" s="23" t="s">
        <v>130</v>
      </c>
      <c r="AU133" s="23" t="s">
        <v>81</v>
      </c>
      <c r="AY133" s="23" t="s">
        <v>128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3" t="s">
        <v>79</v>
      </c>
      <c r="BK133" s="186">
        <f>ROUND(I133*H133,2)</f>
        <v>0</v>
      </c>
      <c r="BL133" s="23" t="s">
        <v>135</v>
      </c>
      <c r="BM133" s="23" t="s">
        <v>273</v>
      </c>
    </row>
    <row r="134" spans="2:51" s="12" customFormat="1" ht="13.5">
      <c r="B134" s="196"/>
      <c r="D134" s="197" t="s">
        <v>153</v>
      </c>
      <c r="E134" s="198" t="s">
        <v>5</v>
      </c>
      <c r="F134" s="199" t="s">
        <v>274</v>
      </c>
      <c r="H134" s="200">
        <v>135.072</v>
      </c>
      <c r="I134" s="201"/>
      <c r="L134" s="196"/>
      <c r="M134" s="202"/>
      <c r="N134" s="203"/>
      <c r="O134" s="203"/>
      <c r="P134" s="203"/>
      <c r="Q134" s="203"/>
      <c r="R134" s="203"/>
      <c r="S134" s="203"/>
      <c r="T134" s="204"/>
      <c r="AT134" s="205" t="s">
        <v>153</v>
      </c>
      <c r="AU134" s="205" t="s">
        <v>81</v>
      </c>
      <c r="AV134" s="12" t="s">
        <v>81</v>
      </c>
      <c r="AW134" s="12" t="s">
        <v>35</v>
      </c>
      <c r="AX134" s="12" t="s">
        <v>79</v>
      </c>
      <c r="AY134" s="205" t="s">
        <v>128</v>
      </c>
    </row>
    <row r="135" spans="2:65" s="1" customFormat="1" ht="22.5" customHeight="1">
      <c r="B135" s="174"/>
      <c r="C135" s="175" t="s">
        <v>275</v>
      </c>
      <c r="D135" s="175" t="s">
        <v>130</v>
      </c>
      <c r="E135" s="176" t="s">
        <v>276</v>
      </c>
      <c r="F135" s="177" t="s">
        <v>277</v>
      </c>
      <c r="G135" s="178" t="s">
        <v>184</v>
      </c>
      <c r="H135" s="179">
        <v>60.99</v>
      </c>
      <c r="I135" s="180"/>
      <c r="J135" s="181">
        <f>ROUND(I135*H135,2)</f>
        <v>0</v>
      </c>
      <c r="K135" s="177" t="s">
        <v>134</v>
      </c>
      <c r="L135" s="40"/>
      <c r="M135" s="182" t="s">
        <v>5</v>
      </c>
      <c r="N135" s="183" t="s">
        <v>42</v>
      </c>
      <c r="O135" s="41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23" t="s">
        <v>135</v>
      </c>
      <c r="AT135" s="23" t="s">
        <v>130</v>
      </c>
      <c r="AU135" s="23" t="s">
        <v>81</v>
      </c>
      <c r="AY135" s="23" t="s">
        <v>128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3" t="s">
        <v>79</v>
      </c>
      <c r="BK135" s="186">
        <f>ROUND(I135*H135,2)</f>
        <v>0</v>
      </c>
      <c r="BL135" s="23" t="s">
        <v>135</v>
      </c>
      <c r="BM135" s="23" t="s">
        <v>278</v>
      </c>
    </row>
    <row r="136" spans="2:65" s="1" customFormat="1" ht="22.5" customHeight="1">
      <c r="B136" s="174"/>
      <c r="C136" s="175" t="s">
        <v>279</v>
      </c>
      <c r="D136" s="175" t="s">
        <v>130</v>
      </c>
      <c r="E136" s="176" t="s">
        <v>280</v>
      </c>
      <c r="F136" s="177" t="s">
        <v>281</v>
      </c>
      <c r="G136" s="178" t="s">
        <v>184</v>
      </c>
      <c r="H136" s="179">
        <v>243.96</v>
      </c>
      <c r="I136" s="180"/>
      <c r="J136" s="181">
        <f>ROUND(I136*H136,2)</f>
        <v>0</v>
      </c>
      <c r="K136" s="177" t="s">
        <v>134</v>
      </c>
      <c r="L136" s="40"/>
      <c r="M136" s="182" t="s">
        <v>5</v>
      </c>
      <c r="N136" s="183" t="s">
        <v>42</v>
      </c>
      <c r="O136" s="41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AR136" s="23" t="s">
        <v>135</v>
      </c>
      <c r="AT136" s="23" t="s">
        <v>130</v>
      </c>
      <c r="AU136" s="23" t="s">
        <v>81</v>
      </c>
      <c r="AY136" s="23" t="s">
        <v>128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3" t="s">
        <v>79</v>
      </c>
      <c r="BK136" s="186">
        <f>ROUND(I136*H136,2)</f>
        <v>0</v>
      </c>
      <c r="BL136" s="23" t="s">
        <v>135</v>
      </c>
      <c r="BM136" s="23" t="s">
        <v>282</v>
      </c>
    </row>
    <row r="137" spans="2:51" s="12" customFormat="1" ht="13.5">
      <c r="B137" s="196"/>
      <c r="D137" s="197" t="s">
        <v>153</v>
      </c>
      <c r="E137" s="198" t="s">
        <v>5</v>
      </c>
      <c r="F137" s="199" t="s">
        <v>283</v>
      </c>
      <c r="H137" s="200">
        <v>243.96</v>
      </c>
      <c r="I137" s="201"/>
      <c r="L137" s="196"/>
      <c r="M137" s="202"/>
      <c r="N137" s="203"/>
      <c r="O137" s="203"/>
      <c r="P137" s="203"/>
      <c r="Q137" s="203"/>
      <c r="R137" s="203"/>
      <c r="S137" s="203"/>
      <c r="T137" s="204"/>
      <c r="AT137" s="205" t="s">
        <v>153</v>
      </c>
      <c r="AU137" s="205" t="s">
        <v>81</v>
      </c>
      <c r="AV137" s="12" t="s">
        <v>81</v>
      </c>
      <c r="AW137" s="12" t="s">
        <v>35</v>
      </c>
      <c r="AX137" s="12" t="s">
        <v>79</v>
      </c>
      <c r="AY137" s="205" t="s">
        <v>128</v>
      </c>
    </row>
    <row r="138" spans="2:65" s="1" customFormat="1" ht="22.5" customHeight="1">
      <c r="B138" s="174"/>
      <c r="C138" s="175" t="s">
        <v>284</v>
      </c>
      <c r="D138" s="175" t="s">
        <v>130</v>
      </c>
      <c r="E138" s="176" t="s">
        <v>285</v>
      </c>
      <c r="F138" s="177" t="s">
        <v>286</v>
      </c>
      <c r="G138" s="178" t="s">
        <v>184</v>
      </c>
      <c r="H138" s="179">
        <v>60.99</v>
      </c>
      <c r="I138" s="180"/>
      <c r="J138" s="181">
        <f>ROUND(I138*H138,2)</f>
        <v>0</v>
      </c>
      <c r="K138" s="177" t="s">
        <v>134</v>
      </c>
      <c r="L138" s="40"/>
      <c r="M138" s="182" t="s">
        <v>5</v>
      </c>
      <c r="N138" s="183" t="s">
        <v>42</v>
      </c>
      <c r="O138" s="41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AR138" s="23" t="s">
        <v>135</v>
      </c>
      <c r="AT138" s="23" t="s">
        <v>130</v>
      </c>
      <c r="AU138" s="23" t="s">
        <v>81</v>
      </c>
      <c r="AY138" s="23" t="s">
        <v>128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3" t="s">
        <v>79</v>
      </c>
      <c r="BK138" s="186">
        <f>ROUND(I138*H138,2)</f>
        <v>0</v>
      </c>
      <c r="BL138" s="23" t="s">
        <v>135</v>
      </c>
      <c r="BM138" s="23" t="s">
        <v>287</v>
      </c>
    </row>
    <row r="139" spans="2:65" s="1" customFormat="1" ht="22.5" customHeight="1">
      <c r="B139" s="174"/>
      <c r="C139" s="175" t="s">
        <v>288</v>
      </c>
      <c r="D139" s="175" t="s">
        <v>130</v>
      </c>
      <c r="E139" s="176" t="s">
        <v>289</v>
      </c>
      <c r="F139" s="177" t="s">
        <v>290</v>
      </c>
      <c r="G139" s="178" t="s">
        <v>184</v>
      </c>
      <c r="H139" s="179">
        <v>21.42</v>
      </c>
      <c r="I139" s="180"/>
      <c r="J139" s="181">
        <f>ROUND(I139*H139,2)</f>
        <v>0</v>
      </c>
      <c r="K139" s="177" t="s">
        <v>134</v>
      </c>
      <c r="L139" s="40"/>
      <c r="M139" s="182" t="s">
        <v>5</v>
      </c>
      <c r="N139" s="183" t="s">
        <v>42</v>
      </c>
      <c r="O139" s="41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3" t="s">
        <v>135</v>
      </c>
      <c r="AT139" s="23" t="s">
        <v>130</v>
      </c>
      <c r="AU139" s="23" t="s">
        <v>81</v>
      </c>
      <c r="AY139" s="23" t="s">
        <v>128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3" t="s">
        <v>79</v>
      </c>
      <c r="BK139" s="186">
        <f>ROUND(I139*H139,2)</f>
        <v>0</v>
      </c>
      <c r="BL139" s="23" t="s">
        <v>135</v>
      </c>
      <c r="BM139" s="23" t="s">
        <v>291</v>
      </c>
    </row>
    <row r="140" spans="2:63" s="10" customFormat="1" ht="29.25" customHeight="1">
      <c r="B140" s="160"/>
      <c r="D140" s="171" t="s">
        <v>70</v>
      </c>
      <c r="E140" s="172" t="s">
        <v>292</v>
      </c>
      <c r="F140" s="172" t="s">
        <v>293</v>
      </c>
      <c r="I140" s="163"/>
      <c r="J140" s="173">
        <f>BK140</f>
        <v>0</v>
      </c>
      <c r="L140" s="160"/>
      <c r="M140" s="165"/>
      <c r="N140" s="166"/>
      <c r="O140" s="166"/>
      <c r="P140" s="167">
        <f>P141</f>
        <v>0</v>
      </c>
      <c r="Q140" s="166"/>
      <c r="R140" s="167">
        <f>R141</f>
        <v>0</v>
      </c>
      <c r="S140" s="166"/>
      <c r="T140" s="168">
        <f>T141</f>
        <v>0</v>
      </c>
      <c r="AR140" s="161" t="s">
        <v>79</v>
      </c>
      <c r="AT140" s="169" t="s">
        <v>70</v>
      </c>
      <c r="AU140" s="169" t="s">
        <v>79</v>
      </c>
      <c r="AY140" s="161" t="s">
        <v>128</v>
      </c>
      <c r="BK140" s="170">
        <f>BK141</f>
        <v>0</v>
      </c>
    </row>
    <row r="141" spans="2:65" s="1" customFormat="1" ht="22.5" customHeight="1">
      <c r="B141" s="174"/>
      <c r="C141" s="175" t="s">
        <v>294</v>
      </c>
      <c r="D141" s="175" t="s">
        <v>130</v>
      </c>
      <c r="E141" s="176" t="s">
        <v>295</v>
      </c>
      <c r="F141" s="177" t="s">
        <v>296</v>
      </c>
      <c r="G141" s="178" t="s">
        <v>184</v>
      </c>
      <c r="H141" s="179">
        <v>103.665</v>
      </c>
      <c r="I141" s="180"/>
      <c r="J141" s="181">
        <f>ROUND(I141*H141,2)</f>
        <v>0</v>
      </c>
      <c r="K141" s="177" t="s">
        <v>134</v>
      </c>
      <c r="L141" s="40"/>
      <c r="M141" s="182" t="s">
        <v>5</v>
      </c>
      <c r="N141" s="183" t="s">
        <v>42</v>
      </c>
      <c r="O141" s="41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AR141" s="23" t="s">
        <v>135</v>
      </c>
      <c r="AT141" s="23" t="s">
        <v>130</v>
      </c>
      <c r="AU141" s="23" t="s">
        <v>81</v>
      </c>
      <c r="AY141" s="23" t="s">
        <v>128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3" t="s">
        <v>79</v>
      </c>
      <c r="BK141" s="186">
        <f>ROUND(I141*H141,2)</f>
        <v>0</v>
      </c>
      <c r="BL141" s="23" t="s">
        <v>135</v>
      </c>
      <c r="BM141" s="23" t="s">
        <v>297</v>
      </c>
    </row>
    <row r="142" spans="2:63" s="10" customFormat="1" ht="36.75" customHeight="1">
      <c r="B142" s="160"/>
      <c r="D142" s="161" t="s">
        <v>70</v>
      </c>
      <c r="E142" s="162" t="s">
        <v>298</v>
      </c>
      <c r="F142" s="162" t="s">
        <v>299</v>
      </c>
      <c r="I142" s="163"/>
      <c r="J142" s="164">
        <f>BK142</f>
        <v>0</v>
      </c>
      <c r="L142" s="160"/>
      <c r="M142" s="165"/>
      <c r="N142" s="166"/>
      <c r="O142" s="166"/>
      <c r="P142" s="167">
        <f>P143</f>
        <v>0</v>
      </c>
      <c r="Q142" s="166"/>
      <c r="R142" s="167">
        <f>R143</f>
        <v>0</v>
      </c>
      <c r="S142" s="166"/>
      <c r="T142" s="168">
        <f>T143</f>
        <v>0</v>
      </c>
      <c r="AR142" s="161" t="s">
        <v>148</v>
      </c>
      <c r="AT142" s="169" t="s">
        <v>70</v>
      </c>
      <c r="AU142" s="169" t="s">
        <v>71</v>
      </c>
      <c r="AY142" s="161" t="s">
        <v>128</v>
      </c>
      <c r="BK142" s="170">
        <f>BK143</f>
        <v>0</v>
      </c>
    </row>
    <row r="143" spans="2:63" s="10" customFormat="1" ht="19.5" customHeight="1">
      <c r="B143" s="160"/>
      <c r="D143" s="171" t="s">
        <v>70</v>
      </c>
      <c r="E143" s="172" t="s">
        <v>300</v>
      </c>
      <c r="F143" s="172" t="s">
        <v>301</v>
      </c>
      <c r="I143" s="163"/>
      <c r="J143" s="173">
        <f>BK143</f>
        <v>0</v>
      </c>
      <c r="L143" s="160"/>
      <c r="M143" s="165"/>
      <c r="N143" s="166"/>
      <c r="O143" s="166"/>
      <c r="P143" s="167">
        <f>SUM(P144:P145)</f>
        <v>0</v>
      </c>
      <c r="Q143" s="166"/>
      <c r="R143" s="167">
        <f>SUM(R144:R145)</f>
        <v>0</v>
      </c>
      <c r="S143" s="166"/>
      <c r="T143" s="168">
        <f>SUM(T144:T145)</f>
        <v>0</v>
      </c>
      <c r="AR143" s="161" t="s">
        <v>148</v>
      </c>
      <c r="AT143" s="169" t="s">
        <v>70</v>
      </c>
      <c r="AU143" s="169" t="s">
        <v>79</v>
      </c>
      <c r="AY143" s="161" t="s">
        <v>128</v>
      </c>
      <c r="BK143" s="170">
        <f>SUM(BK144:BK145)</f>
        <v>0</v>
      </c>
    </row>
    <row r="144" spans="2:65" s="1" customFormat="1" ht="22.5" customHeight="1">
      <c r="B144" s="174"/>
      <c r="C144" s="175" t="s">
        <v>302</v>
      </c>
      <c r="D144" s="175" t="s">
        <v>130</v>
      </c>
      <c r="E144" s="176" t="s">
        <v>303</v>
      </c>
      <c r="F144" s="177" t="s">
        <v>304</v>
      </c>
      <c r="G144" s="178" t="s">
        <v>305</v>
      </c>
      <c r="H144" s="179">
        <v>1</v>
      </c>
      <c r="I144" s="180"/>
      <c r="J144" s="181">
        <f>ROUND(I144*H144,2)</f>
        <v>0</v>
      </c>
      <c r="K144" s="177" t="s">
        <v>306</v>
      </c>
      <c r="L144" s="40"/>
      <c r="M144" s="182" t="s">
        <v>5</v>
      </c>
      <c r="N144" s="183" t="s">
        <v>42</v>
      </c>
      <c r="O144" s="41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AR144" s="23" t="s">
        <v>307</v>
      </c>
      <c r="AT144" s="23" t="s">
        <v>130</v>
      </c>
      <c r="AU144" s="23" t="s">
        <v>81</v>
      </c>
      <c r="AY144" s="23" t="s">
        <v>128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3" t="s">
        <v>79</v>
      </c>
      <c r="BK144" s="186">
        <f>ROUND(I144*H144,2)</f>
        <v>0</v>
      </c>
      <c r="BL144" s="23" t="s">
        <v>307</v>
      </c>
      <c r="BM144" s="23" t="s">
        <v>308</v>
      </c>
    </row>
    <row r="145" spans="2:65" s="1" customFormat="1" ht="22.5" customHeight="1">
      <c r="B145" s="174"/>
      <c r="C145" s="175" t="s">
        <v>309</v>
      </c>
      <c r="D145" s="175" t="s">
        <v>130</v>
      </c>
      <c r="E145" s="176" t="s">
        <v>310</v>
      </c>
      <c r="F145" s="177" t="s">
        <v>311</v>
      </c>
      <c r="G145" s="178" t="s">
        <v>305</v>
      </c>
      <c r="H145" s="179">
        <v>1</v>
      </c>
      <c r="I145" s="180"/>
      <c r="J145" s="181">
        <f>ROUND(I145*H145,2)</f>
        <v>0</v>
      </c>
      <c r="K145" s="177" t="s">
        <v>306</v>
      </c>
      <c r="L145" s="40"/>
      <c r="M145" s="182" t="s">
        <v>5</v>
      </c>
      <c r="N145" s="218" t="s">
        <v>42</v>
      </c>
      <c r="O145" s="219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AR145" s="23" t="s">
        <v>307</v>
      </c>
      <c r="AT145" s="23" t="s">
        <v>130</v>
      </c>
      <c r="AU145" s="23" t="s">
        <v>81</v>
      </c>
      <c r="AY145" s="23" t="s">
        <v>128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3" t="s">
        <v>79</v>
      </c>
      <c r="BK145" s="186">
        <f>ROUND(I145*H145,2)</f>
        <v>0</v>
      </c>
      <c r="BL145" s="23" t="s">
        <v>307</v>
      </c>
      <c r="BM145" s="23" t="s">
        <v>312</v>
      </c>
    </row>
    <row r="146" spans="2:12" s="1" customFormat="1" ht="6.75" customHeight="1">
      <c r="B146" s="55"/>
      <c r="C146" s="56"/>
      <c r="D146" s="56"/>
      <c r="E146" s="56"/>
      <c r="F146" s="56"/>
      <c r="G146" s="56"/>
      <c r="H146" s="56"/>
      <c r="I146" s="127"/>
      <c r="J146" s="56"/>
      <c r="K146" s="56"/>
      <c r="L146" s="40"/>
    </row>
  </sheetData>
  <sheetProtection/>
  <autoFilter ref="C83:K145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85</v>
      </c>
      <c r="G1" s="349" t="s">
        <v>86</v>
      </c>
      <c r="H1" s="349"/>
      <c r="I1" s="102"/>
      <c r="J1" s="101" t="s">
        <v>87</v>
      </c>
      <c r="K1" s="100" t="s">
        <v>88</v>
      </c>
      <c r="L1" s="101" t="s">
        <v>89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75" customHeight="1">
      <c r="L2" s="333" t="s">
        <v>8</v>
      </c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23" t="s">
        <v>84</v>
      </c>
      <c r="AZ2" s="103" t="s">
        <v>90</v>
      </c>
      <c r="BA2" s="103" t="s">
        <v>5</v>
      </c>
      <c r="BB2" s="103" t="s">
        <v>5</v>
      </c>
      <c r="BC2" s="103" t="s">
        <v>313</v>
      </c>
      <c r="BD2" s="103" t="s">
        <v>81</v>
      </c>
    </row>
    <row r="3" spans="2:56" ht="6.7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81</v>
      </c>
      <c r="AZ3" s="103" t="s">
        <v>92</v>
      </c>
      <c r="BA3" s="103" t="s">
        <v>5</v>
      </c>
      <c r="BB3" s="103" t="s">
        <v>5</v>
      </c>
      <c r="BC3" s="103" t="s">
        <v>314</v>
      </c>
      <c r="BD3" s="103" t="s">
        <v>81</v>
      </c>
    </row>
    <row r="4" spans="2:56" ht="36.75" customHeight="1">
      <c r="B4" s="27"/>
      <c r="C4" s="28"/>
      <c r="D4" s="29" t="s">
        <v>94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95</v>
      </c>
      <c r="BA4" s="103" t="s">
        <v>5</v>
      </c>
      <c r="BB4" s="103" t="s">
        <v>5</v>
      </c>
      <c r="BC4" s="103" t="s">
        <v>315</v>
      </c>
      <c r="BD4" s="103" t="s">
        <v>81</v>
      </c>
    </row>
    <row r="5" spans="2:11" ht="6.7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</row>
    <row r="7" spans="2:11" ht="22.5" customHeight="1">
      <c r="B7" s="27"/>
      <c r="C7" s="28"/>
      <c r="D7" s="28"/>
      <c r="E7" s="350" t="str">
        <f>'Rekapitulace stavby'!K6</f>
        <v>Rozšíření chodníku ul.Dělnická-Nádražní v Kopřivnici</v>
      </c>
      <c r="F7" s="351"/>
      <c r="G7" s="351"/>
      <c r="H7" s="351"/>
      <c r="I7" s="105"/>
      <c r="J7" s="28"/>
      <c r="K7" s="30"/>
    </row>
    <row r="8" spans="2:11" s="1" customFormat="1" ht="15">
      <c r="B8" s="40"/>
      <c r="C8" s="41"/>
      <c r="D8" s="36" t="s">
        <v>97</v>
      </c>
      <c r="E8" s="41"/>
      <c r="F8" s="41"/>
      <c r="G8" s="41"/>
      <c r="H8" s="41"/>
      <c r="I8" s="106"/>
      <c r="J8" s="41"/>
      <c r="K8" s="44"/>
    </row>
    <row r="9" spans="2:11" s="1" customFormat="1" ht="36.75" customHeight="1">
      <c r="B9" s="40"/>
      <c r="C9" s="41"/>
      <c r="D9" s="41"/>
      <c r="E9" s="352" t="s">
        <v>316</v>
      </c>
      <c r="F9" s="353"/>
      <c r="G9" s="353"/>
      <c r="H9" s="353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2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</row>
    <row r="12" spans="2:11" s="1" customFormat="1" ht="14.2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7" t="s">
        <v>24</v>
      </c>
      <c r="J12" s="108" t="str">
        <f>'Rekapitulace stavby'!AN8</f>
        <v>21.8.2017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25" customHeight="1">
      <c r="B14" s="40"/>
      <c r="C14" s="41"/>
      <c r="D14" s="36" t="s">
        <v>26</v>
      </c>
      <c r="E14" s="41"/>
      <c r="F14" s="41"/>
      <c r="G14" s="41"/>
      <c r="H14" s="41"/>
      <c r="I14" s="107" t="s">
        <v>27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28</v>
      </c>
      <c r="F15" s="41"/>
      <c r="G15" s="41"/>
      <c r="H15" s="41"/>
      <c r="I15" s="107" t="s">
        <v>29</v>
      </c>
      <c r="J15" s="34" t="s">
        <v>5</v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25" customHeight="1">
      <c r="B17" s="40"/>
      <c r="C17" s="41"/>
      <c r="D17" s="36" t="s">
        <v>30</v>
      </c>
      <c r="E17" s="41"/>
      <c r="F17" s="41"/>
      <c r="G17" s="41"/>
      <c r="H17" s="41"/>
      <c r="I17" s="107" t="s">
        <v>27</v>
      </c>
      <c r="J17" s="34">
        <f>IF('Rekapitulace stavby'!AN13="Vyplň údaj","",IF('Rekapitulace stavby'!AN13="","",'Rekapitulace stavby'!AN13))</f>
      </c>
      <c r="K17" s="44"/>
    </row>
    <row r="18" spans="2:11" s="1" customFormat="1" ht="18" customHeight="1">
      <c r="B18" s="40"/>
      <c r="C18" s="41"/>
      <c r="D18" s="41"/>
      <c r="E18" s="34">
        <f>IF('Rekapitulace stavby'!E14="Vyplň údaj","",IF('Rekapitulace stavby'!E14="","",'Rekapitulace stavby'!E14))</f>
      </c>
      <c r="F18" s="41"/>
      <c r="G18" s="41"/>
      <c r="H18" s="41"/>
      <c r="I18" s="107" t="s">
        <v>29</v>
      </c>
      <c r="J18" s="34">
        <f>IF('Rekapitulace stavby'!AN14="Vyplň údaj","",IF('Rekapitulace stavby'!AN14="","",'Rekapitulace stavby'!AN14))</f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25" customHeight="1">
      <c r="B20" s="40"/>
      <c r="C20" s="41"/>
      <c r="D20" s="36" t="s">
        <v>32</v>
      </c>
      <c r="E20" s="41"/>
      <c r="F20" s="41"/>
      <c r="G20" s="41"/>
      <c r="H20" s="41"/>
      <c r="I20" s="107" t="s">
        <v>27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7" t="s">
        <v>29</v>
      </c>
      <c r="J21" s="34" t="s">
        <v>5</v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25" customHeight="1">
      <c r="B23" s="40"/>
      <c r="C23" s="41"/>
      <c r="D23" s="36" t="s">
        <v>36</v>
      </c>
      <c r="E23" s="41"/>
      <c r="F23" s="41"/>
      <c r="G23" s="41"/>
      <c r="H23" s="41"/>
      <c r="I23" s="106"/>
      <c r="J23" s="41"/>
      <c r="K23" s="44"/>
    </row>
    <row r="24" spans="2:11" s="6" customFormat="1" ht="22.5" customHeight="1">
      <c r="B24" s="109"/>
      <c r="C24" s="110"/>
      <c r="D24" s="110"/>
      <c r="E24" s="316" t="s">
        <v>5</v>
      </c>
      <c r="F24" s="316"/>
      <c r="G24" s="316"/>
      <c r="H24" s="316"/>
      <c r="I24" s="111"/>
      <c r="J24" s="110"/>
      <c r="K24" s="11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7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4.75" customHeight="1">
      <c r="B27" s="40"/>
      <c r="C27" s="41"/>
      <c r="D27" s="115" t="s">
        <v>37</v>
      </c>
      <c r="E27" s="41"/>
      <c r="F27" s="41"/>
      <c r="G27" s="41"/>
      <c r="H27" s="41"/>
      <c r="I27" s="106"/>
      <c r="J27" s="116">
        <f>ROUND(J84,2)</f>
        <v>0</v>
      </c>
      <c r="K27" s="44"/>
    </row>
    <row r="28" spans="2:11" s="1" customFormat="1" ht="6.7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25" customHeight="1">
      <c r="B29" s="40"/>
      <c r="C29" s="41"/>
      <c r="D29" s="41"/>
      <c r="E29" s="41"/>
      <c r="F29" s="45" t="s">
        <v>39</v>
      </c>
      <c r="G29" s="41"/>
      <c r="H29" s="41"/>
      <c r="I29" s="117" t="s">
        <v>38</v>
      </c>
      <c r="J29" s="45" t="s">
        <v>40</v>
      </c>
      <c r="K29" s="44"/>
    </row>
    <row r="30" spans="2:11" s="1" customFormat="1" ht="14.25" customHeight="1">
      <c r="B30" s="40"/>
      <c r="C30" s="41"/>
      <c r="D30" s="48" t="s">
        <v>41</v>
      </c>
      <c r="E30" s="48" t="s">
        <v>42</v>
      </c>
      <c r="F30" s="118">
        <f>ROUND(SUM(BE84:BE150),2)</f>
        <v>0</v>
      </c>
      <c r="G30" s="41"/>
      <c r="H30" s="41"/>
      <c r="I30" s="119">
        <v>0.21</v>
      </c>
      <c r="J30" s="118">
        <f>ROUND(ROUND((SUM(BE84:BE150)),2)*I30,2)</f>
        <v>0</v>
      </c>
      <c r="K30" s="44"/>
    </row>
    <row r="31" spans="2:11" s="1" customFormat="1" ht="14.25" customHeight="1">
      <c r="B31" s="40"/>
      <c r="C31" s="41"/>
      <c r="D31" s="41"/>
      <c r="E31" s="48" t="s">
        <v>43</v>
      </c>
      <c r="F31" s="118">
        <f>ROUND(SUM(BF84:BF150),2)</f>
        <v>0</v>
      </c>
      <c r="G31" s="41"/>
      <c r="H31" s="41"/>
      <c r="I31" s="119">
        <v>0.15</v>
      </c>
      <c r="J31" s="118">
        <f>ROUND(ROUND((SUM(BF84:BF150)),2)*I31,2)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44</v>
      </c>
      <c r="F32" s="118">
        <f>ROUND(SUM(BG84:BG150),2)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45</v>
      </c>
      <c r="F33" s="118">
        <f>ROUND(SUM(BH84:BH150),2)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46</v>
      </c>
      <c r="F34" s="118">
        <f>ROUND(SUM(BI84:BI150),2)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4.75" customHeight="1">
      <c r="B36" s="40"/>
      <c r="C36" s="120"/>
      <c r="D36" s="121" t="s">
        <v>47</v>
      </c>
      <c r="E36" s="70"/>
      <c r="F36" s="70"/>
      <c r="G36" s="122" t="s">
        <v>48</v>
      </c>
      <c r="H36" s="123" t="s">
        <v>49</v>
      </c>
      <c r="I36" s="124"/>
      <c r="J36" s="125">
        <f>SUM(J27:J34)</f>
        <v>0</v>
      </c>
      <c r="K36" s="126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7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75" customHeight="1">
      <c r="B42" s="40"/>
      <c r="C42" s="29" t="s">
        <v>99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2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Rozšíření chodníku ul.Dělnická-Nádražní v Kopřivnici</v>
      </c>
      <c r="F45" s="351"/>
      <c r="G45" s="351"/>
      <c r="H45" s="351"/>
      <c r="I45" s="106"/>
      <c r="J45" s="41"/>
      <c r="K45" s="44"/>
    </row>
    <row r="46" spans="2:11" s="1" customFormat="1" ht="14.25" customHeight="1">
      <c r="B46" s="40"/>
      <c r="C46" s="36" t="s">
        <v>97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002 - SO 02 Stezka pro cyklisty</v>
      </c>
      <c r="F47" s="353"/>
      <c r="G47" s="353"/>
      <c r="H47" s="353"/>
      <c r="I47" s="10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>Kopřivnice</v>
      </c>
      <c r="G49" s="41"/>
      <c r="H49" s="41"/>
      <c r="I49" s="107" t="s">
        <v>24</v>
      </c>
      <c r="J49" s="108" t="str">
        <f>IF(J12="","",J12)</f>
        <v>21.8.2017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>Město Kopřivnice</v>
      </c>
      <c r="G51" s="41"/>
      <c r="H51" s="41"/>
      <c r="I51" s="107" t="s">
        <v>32</v>
      </c>
      <c r="J51" s="34" t="str">
        <f>E21</f>
        <v>Projekční a inženýrská činnost Groman a spol.,s.r.</v>
      </c>
      <c r="K51" s="44"/>
    </row>
    <row r="52" spans="2:11" s="1" customFormat="1" ht="14.25" customHeight="1">
      <c r="B52" s="40"/>
      <c r="C52" s="36" t="s">
        <v>30</v>
      </c>
      <c r="D52" s="41"/>
      <c r="E52" s="41"/>
      <c r="F52" s="34">
        <f>IF(E18="","",E18)</f>
      </c>
      <c r="G52" s="41"/>
      <c r="H52" s="41"/>
      <c r="I52" s="10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100</v>
      </c>
      <c r="D54" s="120"/>
      <c r="E54" s="120"/>
      <c r="F54" s="120"/>
      <c r="G54" s="120"/>
      <c r="H54" s="120"/>
      <c r="I54" s="131"/>
      <c r="J54" s="132" t="s">
        <v>101</v>
      </c>
      <c r="K54" s="133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102</v>
      </c>
      <c r="D56" s="41"/>
      <c r="E56" s="41"/>
      <c r="F56" s="41"/>
      <c r="G56" s="41"/>
      <c r="H56" s="41"/>
      <c r="I56" s="106"/>
      <c r="J56" s="116">
        <f>J84</f>
        <v>0</v>
      </c>
      <c r="K56" s="44"/>
      <c r="AU56" s="23" t="s">
        <v>103</v>
      </c>
    </row>
    <row r="57" spans="2:11" s="7" customFormat="1" ht="24.75" customHeight="1">
      <c r="B57" s="135"/>
      <c r="C57" s="136"/>
      <c r="D57" s="137" t="s">
        <v>104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11" s="8" customFormat="1" ht="19.5" customHeight="1">
      <c r="B58" s="142"/>
      <c r="C58" s="143"/>
      <c r="D58" s="144" t="s">
        <v>105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11" s="8" customFormat="1" ht="19.5" customHeight="1">
      <c r="B59" s="142"/>
      <c r="C59" s="143"/>
      <c r="D59" s="144" t="s">
        <v>106</v>
      </c>
      <c r="E59" s="145"/>
      <c r="F59" s="145"/>
      <c r="G59" s="145"/>
      <c r="H59" s="145"/>
      <c r="I59" s="146"/>
      <c r="J59" s="147">
        <f>J104</f>
        <v>0</v>
      </c>
      <c r="K59" s="148"/>
    </row>
    <row r="60" spans="2:11" s="8" customFormat="1" ht="19.5" customHeight="1">
      <c r="B60" s="142"/>
      <c r="C60" s="143"/>
      <c r="D60" s="144" t="s">
        <v>107</v>
      </c>
      <c r="E60" s="145"/>
      <c r="F60" s="145"/>
      <c r="G60" s="145"/>
      <c r="H60" s="145"/>
      <c r="I60" s="146"/>
      <c r="J60" s="147">
        <f>J121</f>
        <v>0</v>
      </c>
      <c r="K60" s="148"/>
    </row>
    <row r="61" spans="2:11" s="8" customFormat="1" ht="19.5" customHeight="1">
      <c r="B61" s="142"/>
      <c r="C61" s="143"/>
      <c r="D61" s="144" t="s">
        <v>108</v>
      </c>
      <c r="E61" s="145"/>
      <c r="F61" s="145"/>
      <c r="G61" s="145"/>
      <c r="H61" s="145"/>
      <c r="I61" s="146"/>
      <c r="J61" s="147">
        <f>J142</f>
        <v>0</v>
      </c>
      <c r="K61" s="148"/>
    </row>
    <row r="62" spans="2:11" s="8" customFormat="1" ht="19.5" customHeight="1">
      <c r="B62" s="142"/>
      <c r="C62" s="143"/>
      <c r="D62" s="144" t="s">
        <v>109</v>
      </c>
      <c r="E62" s="145"/>
      <c r="F62" s="145"/>
      <c r="G62" s="145"/>
      <c r="H62" s="145"/>
      <c r="I62" s="146"/>
      <c r="J62" s="147">
        <f>J145</f>
        <v>0</v>
      </c>
      <c r="K62" s="148"/>
    </row>
    <row r="63" spans="2:11" s="7" customFormat="1" ht="24.75" customHeight="1">
      <c r="B63" s="135"/>
      <c r="C63" s="136"/>
      <c r="D63" s="137" t="s">
        <v>110</v>
      </c>
      <c r="E63" s="138"/>
      <c r="F63" s="138"/>
      <c r="G63" s="138"/>
      <c r="H63" s="138"/>
      <c r="I63" s="139"/>
      <c r="J63" s="140">
        <f>J147</f>
        <v>0</v>
      </c>
      <c r="K63" s="141"/>
    </row>
    <row r="64" spans="2:11" s="8" customFormat="1" ht="19.5" customHeight="1">
      <c r="B64" s="142"/>
      <c r="C64" s="143"/>
      <c r="D64" s="144" t="s">
        <v>111</v>
      </c>
      <c r="E64" s="145"/>
      <c r="F64" s="145"/>
      <c r="G64" s="145"/>
      <c r="H64" s="145"/>
      <c r="I64" s="146"/>
      <c r="J64" s="147">
        <f>J148</f>
        <v>0</v>
      </c>
      <c r="K64" s="148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6"/>
      <c r="J65" s="41"/>
      <c r="K65" s="44"/>
    </row>
    <row r="66" spans="2:11" s="1" customFormat="1" ht="6.75" customHeight="1">
      <c r="B66" s="55"/>
      <c r="C66" s="56"/>
      <c r="D66" s="56"/>
      <c r="E66" s="56"/>
      <c r="F66" s="56"/>
      <c r="G66" s="56"/>
      <c r="H66" s="56"/>
      <c r="I66" s="127"/>
      <c r="J66" s="56"/>
      <c r="K66" s="57"/>
    </row>
    <row r="70" spans="2:12" s="1" customFormat="1" ht="6.75" customHeight="1">
      <c r="B70" s="58"/>
      <c r="C70" s="59"/>
      <c r="D70" s="59"/>
      <c r="E70" s="59"/>
      <c r="F70" s="59"/>
      <c r="G70" s="59"/>
      <c r="H70" s="59"/>
      <c r="I70" s="128"/>
      <c r="J70" s="59"/>
      <c r="K70" s="59"/>
      <c r="L70" s="40"/>
    </row>
    <row r="71" spans="2:12" s="1" customFormat="1" ht="36.75" customHeight="1">
      <c r="B71" s="40"/>
      <c r="C71" s="60" t="s">
        <v>112</v>
      </c>
      <c r="L71" s="40"/>
    </row>
    <row r="72" spans="2:12" s="1" customFormat="1" ht="6.75" customHeight="1">
      <c r="B72" s="40"/>
      <c r="L72" s="40"/>
    </row>
    <row r="73" spans="2:12" s="1" customFormat="1" ht="14.25" customHeight="1">
      <c r="B73" s="40"/>
      <c r="C73" s="62" t="s">
        <v>18</v>
      </c>
      <c r="L73" s="40"/>
    </row>
    <row r="74" spans="2:12" s="1" customFormat="1" ht="22.5" customHeight="1">
      <c r="B74" s="40"/>
      <c r="E74" s="346" t="str">
        <f>E7</f>
        <v>Rozšíření chodníku ul.Dělnická-Nádražní v Kopřivnici</v>
      </c>
      <c r="F74" s="347"/>
      <c r="G74" s="347"/>
      <c r="H74" s="347"/>
      <c r="L74" s="40"/>
    </row>
    <row r="75" spans="2:12" s="1" customFormat="1" ht="14.25" customHeight="1">
      <c r="B75" s="40"/>
      <c r="C75" s="62" t="s">
        <v>97</v>
      </c>
      <c r="L75" s="40"/>
    </row>
    <row r="76" spans="2:12" s="1" customFormat="1" ht="23.25" customHeight="1">
      <c r="B76" s="40"/>
      <c r="E76" s="335" t="str">
        <f>E9</f>
        <v>002 - SO 02 Stezka pro cyklisty</v>
      </c>
      <c r="F76" s="348"/>
      <c r="G76" s="348"/>
      <c r="H76" s="348"/>
      <c r="L76" s="40"/>
    </row>
    <row r="77" spans="2:12" s="1" customFormat="1" ht="6.75" customHeight="1">
      <c r="B77" s="40"/>
      <c r="L77" s="40"/>
    </row>
    <row r="78" spans="2:12" s="1" customFormat="1" ht="18" customHeight="1">
      <c r="B78" s="40"/>
      <c r="C78" s="62" t="s">
        <v>22</v>
      </c>
      <c r="F78" s="149" t="str">
        <f>F12</f>
        <v>Kopřivnice</v>
      </c>
      <c r="I78" s="150" t="s">
        <v>24</v>
      </c>
      <c r="J78" s="66" t="str">
        <f>IF(J12="","",J12)</f>
        <v>21.8.2017</v>
      </c>
      <c r="L78" s="40"/>
    </row>
    <row r="79" spans="2:12" s="1" customFormat="1" ht="6.75" customHeight="1">
      <c r="B79" s="40"/>
      <c r="L79" s="40"/>
    </row>
    <row r="80" spans="2:12" s="1" customFormat="1" ht="15">
      <c r="B80" s="40"/>
      <c r="C80" s="62" t="s">
        <v>26</v>
      </c>
      <c r="F80" s="149" t="str">
        <f>E15</f>
        <v>Město Kopřivnice</v>
      </c>
      <c r="I80" s="150" t="s">
        <v>32</v>
      </c>
      <c r="J80" s="149" t="str">
        <f>E21</f>
        <v>Projekční a inženýrská činnost Groman a spol.,s.r.</v>
      </c>
      <c r="L80" s="40"/>
    </row>
    <row r="81" spans="2:12" s="1" customFormat="1" ht="14.25" customHeight="1">
      <c r="B81" s="40"/>
      <c r="C81" s="62" t="s">
        <v>30</v>
      </c>
      <c r="F81" s="149">
        <f>IF(E18="","",E18)</f>
      </c>
      <c r="L81" s="40"/>
    </row>
    <row r="82" spans="2:12" s="1" customFormat="1" ht="9.75" customHeight="1">
      <c r="B82" s="40"/>
      <c r="L82" s="40"/>
    </row>
    <row r="83" spans="2:20" s="9" customFormat="1" ht="29.25" customHeight="1">
      <c r="B83" s="151"/>
      <c r="C83" s="152" t="s">
        <v>113</v>
      </c>
      <c r="D83" s="153" t="s">
        <v>56</v>
      </c>
      <c r="E83" s="153" t="s">
        <v>52</v>
      </c>
      <c r="F83" s="153" t="s">
        <v>114</v>
      </c>
      <c r="G83" s="153" t="s">
        <v>115</v>
      </c>
      <c r="H83" s="153" t="s">
        <v>116</v>
      </c>
      <c r="I83" s="154" t="s">
        <v>117</v>
      </c>
      <c r="J83" s="153" t="s">
        <v>101</v>
      </c>
      <c r="K83" s="155" t="s">
        <v>118</v>
      </c>
      <c r="L83" s="151"/>
      <c r="M83" s="72" t="s">
        <v>119</v>
      </c>
      <c r="N83" s="73" t="s">
        <v>41</v>
      </c>
      <c r="O83" s="73" t="s">
        <v>120</v>
      </c>
      <c r="P83" s="73" t="s">
        <v>121</v>
      </c>
      <c r="Q83" s="73" t="s">
        <v>122</v>
      </c>
      <c r="R83" s="73" t="s">
        <v>123</v>
      </c>
      <c r="S83" s="73" t="s">
        <v>124</v>
      </c>
      <c r="T83" s="74" t="s">
        <v>125</v>
      </c>
    </row>
    <row r="84" spans="2:63" s="1" customFormat="1" ht="29.25" customHeight="1">
      <c r="B84" s="40"/>
      <c r="C84" s="76" t="s">
        <v>102</v>
      </c>
      <c r="J84" s="156">
        <f>BK84</f>
        <v>0</v>
      </c>
      <c r="L84" s="40"/>
      <c r="M84" s="75"/>
      <c r="N84" s="67"/>
      <c r="O84" s="67"/>
      <c r="P84" s="157">
        <f>P85+P147</f>
        <v>0</v>
      </c>
      <c r="Q84" s="67"/>
      <c r="R84" s="157">
        <f>R85+R147</f>
        <v>232.78149349999998</v>
      </c>
      <c r="S84" s="67"/>
      <c r="T84" s="158">
        <f>T85+T147</f>
        <v>9.267999999999999</v>
      </c>
      <c r="AT84" s="23" t="s">
        <v>70</v>
      </c>
      <c r="AU84" s="23" t="s">
        <v>103</v>
      </c>
      <c r="BK84" s="159">
        <f>BK85+BK147</f>
        <v>0</v>
      </c>
    </row>
    <row r="85" spans="2:63" s="10" customFormat="1" ht="36.75" customHeight="1">
      <c r="B85" s="160"/>
      <c r="D85" s="161" t="s">
        <v>70</v>
      </c>
      <c r="E85" s="162" t="s">
        <v>126</v>
      </c>
      <c r="F85" s="162" t="s">
        <v>127</v>
      </c>
      <c r="I85" s="163"/>
      <c r="J85" s="164">
        <f>BK85</f>
        <v>0</v>
      </c>
      <c r="L85" s="160"/>
      <c r="M85" s="165"/>
      <c r="N85" s="166"/>
      <c r="O85" s="166"/>
      <c r="P85" s="167">
        <f>P86+P104+P121+P142+P145</f>
        <v>0</v>
      </c>
      <c r="Q85" s="166"/>
      <c r="R85" s="167">
        <f>R86+R104+R121+R142+R145</f>
        <v>232.78149349999998</v>
      </c>
      <c r="S85" s="166"/>
      <c r="T85" s="168">
        <f>T86+T104+T121+T142+T145</f>
        <v>9.267999999999999</v>
      </c>
      <c r="AR85" s="161" t="s">
        <v>79</v>
      </c>
      <c r="AT85" s="169" t="s">
        <v>70</v>
      </c>
      <c r="AU85" s="169" t="s">
        <v>71</v>
      </c>
      <c r="AY85" s="161" t="s">
        <v>128</v>
      </c>
      <c r="BK85" s="170">
        <f>BK86+BK104+BK121+BK142+BK145</f>
        <v>0</v>
      </c>
    </row>
    <row r="86" spans="2:63" s="10" customFormat="1" ht="19.5" customHeight="1">
      <c r="B86" s="160"/>
      <c r="D86" s="171" t="s">
        <v>70</v>
      </c>
      <c r="E86" s="172" t="s">
        <v>79</v>
      </c>
      <c r="F86" s="172" t="s">
        <v>129</v>
      </c>
      <c r="I86" s="163"/>
      <c r="J86" s="173">
        <f>BK86</f>
        <v>0</v>
      </c>
      <c r="L86" s="160"/>
      <c r="M86" s="165"/>
      <c r="N86" s="166"/>
      <c r="O86" s="166"/>
      <c r="P86" s="167">
        <f>SUM(P87:P103)</f>
        <v>0</v>
      </c>
      <c r="Q86" s="166"/>
      <c r="R86" s="167">
        <f>SUM(R87:R103)</f>
        <v>0</v>
      </c>
      <c r="S86" s="166"/>
      <c r="T86" s="168">
        <f>SUM(T87:T103)</f>
        <v>0</v>
      </c>
      <c r="AR86" s="161" t="s">
        <v>79</v>
      </c>
      <c r="AT86" s="169" t="s">
        <v>70</v>
      </c>
      <c r="AU86" s="169" t="s">
        <v>79</v>
      </c>
      <c r="AY86" s="161" t="s">
        <v>128</v>
      </c>
      <c r="BK86" s="170">
        <f>SUM(BK87:BK103)</f>
        <v>0</v>
      </c>
    </row>
    <row r="87" spans="2:65" s="1" customFormat="1" ht="22.5" customHeight="1">
      <c r="B87" s="174"/>
      <c r="C87" s="175" t="s">
        <v>79</v>
      </c>
      <c r="D87" s="175" t="s">
        <v>130</v>
      </c>
      <c r="E87" s="176" t="s">
        <v>317</v>
      </c>
      <c r="F87" s="177" t="s">
        <v>318</v>
      </c>
      <c r="G87" s="178" t="s">
        <v>151</v>
      </c>
      <c r="H87" s="179">
        <v>135.95</v>
      </c>
      <c r="I87" s="180"/>
      <c r="J87" s="181">
        <f>ROUND(I87*H87,2)</f>
        <v>0</v>
      </c>
      <c r="K87" s="177" t="s">
        <v>134</v>
      </c>
      <c r="L87" s="40"/>
      <c r="M87" s="182" t="s">
        <v>5</v>
      </c>
      <c r="N87" s="183" t="s">
        <v>42</v>
      </c>
      <c r="O87" s="41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AR87" s="23" t="s">
        <v>135</v>
      </c>
      <c r="AT87" s="23" t="s">
        <v>130</v>
      </c>
      <c r="AU87" s="23" t="s">
        <v>81</v>
      </c>
      <c r="AY87" s="23" t="s">
        <v>128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3" t="s">
        <v>79</v>
      </c>
      <c r="BK87" s="186">
        <f>ROUND(I87*H87,2)</f>
        <v>0</v>
      </c>
      <c r="BL87" s="23" t="s">
        <v>135</v>
      </c>
      <c r="BM87" s="23" t="s">
        <v>319</v>
      </c>
    </row>
    <row r="88" spans="2:51" s="12" customFormat="1" ht="13.5">
      <c r="B88" s="196"/>
      <c r="D88" s="197" t="s">
        <v>153</v>
      </c>
      <c r="E88" s="198" t="s">
        <v>90</v>
      </c>
      <c r="F88" s="199" t="s">
        <v>313</v>
      </c>
      <c r="H88" s="200">
        <v>135.95</v>
      </c>
      <c r="I88" s="201"/>
      <c r="L88" s="196"/>
      <c r="M88" s="202"/>
      <c r="N88" s="203"/>
      <c r="O88" s="203"/>
      <c r="P88" s="203"/>
      <c r="Q88" s="203"/>
      <c r="R88" s="203"/>
      <c r="S88" s="203"/>
      <c r="T88" s="204"/>
      <c r="AT88" s="205" t="s">
        <v>153</v>
      </c>
      <c r="AU88" s="205" t="s">
        <v>81</v>
      </c>
      <c r="AV88" s="12" t="s">
        <v>81</v>
      </c>
      <c r="AW88" s="12" t="s">
        <v>35</v>
      </c>
      <c r="AX88" s="12" t="s">
        <v>79</v>
      </c>
      <c r="AY88" s="205" t="s">
        <v>128</v>
      </c>
    </row>
    <row r="89" spans="2:65" s="1" customFormat="1" ht="22.5" customHeight="1">
      <c r="B89" s="174"/>
      <c r="C89" s="175" t="s">
        <v>81</v>
      </c>
      <c r="D89" s="175" t="s">
        <v>130</v>
      </c>
      <c r="E89" s="176" t="s">
        <v>157</v>
      </c>
      <c r="F89" s="177" t="s">
        <v>158</v>
      </c>
      <c r="G89" s="178" t="s">
        <v>151</v>
      </c>
      <c r="H89" s="179">
        <v>40.785</v>
      </c>
      <c r="I89" s="180"/>
      <c r="J89" s="181">
        <f>ROUND(I89*H89,2)</f>
        <v>0</v>
      </c>
      <c r="K89" s="177" t="s">
        <v>134</v>
      </c>
      <c r="L89" s="40"/>
      <c r="M89" s="182" t="s">
        <v>5</v>
      </c>
      <c r="N89" s="183" t="s">
        <v>42</v>
      </c>
      <c r="O89" s="41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3" t="s">
        <v>135</v>
      </c>
      <c r="AT89" s="23" t="s">
        <v>130</v>
      </c>
      <c r="AU89" s="23" t="s">
        <v>81</v>
      </c>
      <c r="AY89" s="23" t="s">
        <v>128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3" t="s">
        <v>79</v>
      </c>
      <c r="BK89" s="186">
        <f>ROUND(I89*H89,2)</f>
        <v>0</v>
      </c>
      <c r="BL89" s="23" t="s">
        <v>135</v>
      </c>
      <c r="BM89" s="23" t="s">
        <v>320</v>
      </c>
    </row>
    <row r="90" spans="2:51" s="12" customFormat="1" ht="13.5">
      <c r="B90" s="196"/>
      <c r="D90" s="197" t="s">
        <v>153</v>
      </c>
      <c r="E90" s="198" t="s">
        <v>5</v>
      </c>
      <c r="F90" s="199" t="s">
        <v>160</v>
      </c>
      <c r="H90" s="200">
        <v>40.785</v>
      </c>
      <c r="I90" s="201"/>
      <c r="L90" s="196"/>
      <c r="M90" s="202"/>
      <c r="N90" s="203"/>
      <c r="O90" s="203"/>
      <c r="P90" s="203"/>
      <c r="Q90" s="203"/>
      <c r="R90" s="203"/>
      <c r="S90" s="203"/>
      <c r="T90" s="204"/>
      <c r="AT90" s="205" t="s">
        <v>153</v>
      </c>
      <c r="AU90" s="205" t="s">
        <v>81</v>
      </c>
      <c r="AV90" s="12" t="s">
        <v>81</v>
      </c>
      <c r="AW90" s="12" t="s">
        <v>35</v>
      </c>
      <c r="AX90" s="12" t="s">
        <v>79</v>
      </c>
      <c r="AY90" s="205" t="s">
        <v>128</v>
      </c>
    </row>
    <row r="91" spans="2:65" s="1" customFormat="1" ht="22.5" customHeight="1">
      <c r="B91" s="174"/>
      <c r="C91" s="175" t="s">
        <v>140</v>
      </c>
      <c r="D91" s="175" t="s">
        <v>130</v>
      </c>
      <c r="E91" s="176" t="s">
        <v>162</v>
      </c>
      <c r="F91" s="177" t="s">
        <v>163</v>
      </c>
      <c r="G91" s="178" t="s">
        <v>151</v>
      </c>
      <c r="H91" s="179">
        <v>2.775</v>
      </c>
      <c r="I91" s="180"/>
      <c r="J91" s="181">
        <f>ROUND(I91*H91,2)</f>
        <v>0</v>
      </c>
      <c r="K91" s="177" t="s">
        <v>134</v>
      </c>
      <c r="L91" s="40"/>
      <c r="M91" s="182" t="s">
        <v>5</v>
      </c>
      <c r="N91" s="183" t="s">
        <v>42</v>
      </c>
      <c r="O91" s="41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AR91" s="23" t="s">
        <v>135</v>
      </c>
      <c r="AT91" s="23" t="s">
        <v>130</v>
      </c>
      <c r="AU91" s="23" t="s">
        <v>81</v>
      </c>
      <c r="AY91" s="23" t="s">
        <v>128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3" t="s">
        <v>79</v>
      </c>
      <c r="BK91" s="186">
        <f>ROUND(I91*H91,2)</f>
        <v>0</v>
      </c>
      <c r="BL91" s="23" t="s">
        <v>135</v>
      </c>
      <c r="BM91" s="23" t="s">
        <v>321</v>
      </c>
    </row>
    <row r="92" spans="2:51" s="11" customFormat="1" ht="13.5">
      <c r="B92" s="187"/>
      <c r="D92" s="188" t="s">
        <v>153</v>
      </c>
      <c r="E92" s="189" t="s">
        <v>5</v>
      </c>
      <c r="F92" s="190" t="s">
        <v>165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153</v>
      </c>
      <c r="AU92" s="191" t="s">
        <v>81</v>
      </c>
      <c r="AV92" s="11" t="s">
        <v>79</v>
      </c>
      <c r="AW92" s="11" t="s">
        <v>35</v>
      </c>
      <c r="AX92" s="11" t="s">
        <v>71</v>
      </c>
      <c r="AY92" s="191" t="s">
        <v>128</v>
      </c>
    </row>
    <row r="93" spans="2:51" s="12" customFormat="1" ht="13.5">
      <c r="B93" s="196"/>
      <c r="D93" s="197" t="s">
        <v>153</v>
      </c>
      <c r="E93" s="198" t="s">
        <v>95</v>
      </c>
      <c r="F93" s="199" t="s">
        <v>322</v>
      </c>
      <c r="H93" s="200">
        <v>2.775</v>
      </c>
      <c r="I93" s="201"/>
      <c r="L93" s="196"/>
      <c r="M93" s="202"/>
      <c r="N93" s="203"/>
      <c r="O93" s="203"/>
      <c r="P93" s="203"/>
      <c r="Q93" s="203"/>
      <c r="R93" s="203"/>
      <c r="S93" s="203"/>
      <c r="T93" s="204"/>
      <c r="AT93" s="205" t="s">
        <v>153</v>
      </c>
      <c r="AU93" s="205" t="s">
        <v>81</v>
      </c>
      <c r="AV93" s="12" t="s">
        <v>81</v>
      </c>
      <c r="AW93" s="12" t="s">
        <v>35</v>
      </c>
      <c r="AX93" s="12" t="s">
        <v>79</v>
      </c>
      <c r="AY93" s="205" t="s">
        <v>128</v>
      </c>
    </row>
    <row r="94" spans="2:65" s="1" customFormat="1" ht="31.5" customHeight="1">
      <c r="B94" s="174"/>
      <c r="C94" s="175" t="s">
        <v>135</v>
      </c>
      <c r="D94" s="175" t="s">
        <v>130</v>
      </c>
      <c r="E94" s="176" t="s">
        <v>168</v>
      </c>
      <c r="F94" s="177" t="s">
        <v>169</v>
      </c>
      <c r="G94" s="178" t="s">
        <v>151</v>
      </c>
      <c r="H94" s="179">
        <v>0.833</v>
      </c>
      <c r="I94" s="180"/>
      <c r="J94" s="181">
        <f>ROUND(I94*H94,2)</f>
        <v>0</v>
      </c>
      <c r="K94" s="177" t="s">
        <v>134</v>
      </c>
      <c r="L94" s="40"/>
      <c r="M94" s="182" t="s">
        <v>5</v>
      </c>
      <c r="N94" s="183" t="s">
        <v>42</v>
      </c>
      <c r="O94" s="41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AR94" s="23" t="s">
        <v>135</v>
      </c>
      <c r="AT94" s="23" t="s">
        <v>130</v>
      </c>
      <c r="AU94" s="23" t="s">
        <v>81</v>
      </c>
      <c r="AY94" s="23" t="s">
        <v>128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3" t="s">
        <v>79</v>
      </c>
      <c r="BK94" s="186">
        <f>ROUND(I94*H94,2)</f>
        <v>0</v>
      </c>
      <c r="BL94" s="23" t="s">
        <v>135</v>
      </c>
      <c r="BM94" s="23" t="s">
        <v>323</v>
      </c>
    </row>
    <row r="95" spans="2:51" s="12" customFormat="1" ht="13.5">
      <c r="B95" s="196"/>
      <c r="D95" s="197" t="s">
        <v>153</v>
      </c>
      <c r="E95" s="198" t="s">
        <v>5</v>
      </c>
      <c r="F95" s="199" t="s">
        <v>171</v>
      </c>
      <c r="H95" s="200">
        <v>0.833</v>
      </c>
      <c r="I95" s="201"/>
      <c r="L95" s="196"/>
      <c r="M95" s="202"/>
      <c r="N95" s="203"/>
      <c r="O95" s="203"/>
      <c r="P95" s="203"/>
      <c r="Q95" s="203"/>
      <c r="R95" s="203"/>
      <c r="S95" s="203"/>
      <c r="T95" s="204"/>
      <c r="AT95" s="205" t="s">
        <v>153</v>
      </c>
      <c r="AU95" s="205" t="s">
        <v>81</v>
      </c>
      <c r="AV95" s="12" t="s">
        <v>81</v>
      </c>
      <c r="AW95" s="12" t="s">
        <v>35</v>
      </c>
      <c r="AX95" s="12" t="s">
        <v>79</v>
      </c>
      <c r="AY95" s="205" t="s">
        <v>128</v>
      </c>
    </row>
    <row r="96" spans="2:65" s="1" customFormat="1" ht="22.5" customHeight="1">
      <c r="B96" s="174"/>
      <c r="C96" s="175" t="s">
        <v>148</v>
      </c>
      <c r="D96" s="175" t="s">
        <v>130</v>
      </c>
      <c r="E96" s="176" t="s">
        <v>173</v>
      </c>
      <c r="F96" s="177" t="s">
        <v>174</v>
      </c>
      <c r="G96" s="178" t="s">
        <v>151</v>
      </c>
      <c r="H96" s="179">
        <v>138.725</v>
      </c>
      <c r="I96" s="180"/>
      <c r="J96" s="181">
        <f>ROUND(I96*H96,2)</f>
        <v>0</v>
      </c>
      <c r="K96" s="177" t="s">
        <v>134</v>
      </c>
      <c r="L96" s="40"/>
      <c r="M96" s="182" t="s">
        <v>5</v>
      </c>
      <c r="N96" s="183" t="s">
        <v>42</v>
      </c>
      <c r="O96" s="41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AR96" s="23" t="s">
        <v>135</v>
      </c>
      <c r="AT96" s="23" t="s">
        <v>130</v>
      </c>
      <c r="AU96" s="23" t="s">
        <v>81</v>
      </c>
      <c r="AY96" s="23" t="s">
        <v>128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3" t="s">
        <v>79</v>
      </c>
      <c r="BK96" s="186">
        <f>ROUND(I96*H96,2)</f>
        <v>0</v>
      </c>
      <c r="BL96" s="23" t="s">
        <v>135</v>
      </c>
      <c r="BM96" s="23" t="s">
        <v>324</v>
      </c>
    </row>
    <row r="97" spans="2:51" s="12" customFormat="1" ht="13.5">
      <c r="B97" s="196"/>
      <c r="D97" s="197" t="s">
        <v>153</v>
      </c>
      <c r="E97" s="198" t="s">
        <v>92</v>
      </c>
      <c r="F97" s="199" t="s">
        <v>176</v>
      </c>
      <c r="H97" s="200">
        <v>138.725</v>
      </c>
      <c r="I97" s="201"/>
      <c r="L97" s="196"/>
      <c r="M97" s="202"/>
      <c r="N97" s="203"/>
      <c r="O97" s="203"/>
      <c r="P97" s="203"/>
      <c r="Q97" s="203"/>
      <c r="R97" s="203"/>
      <c r="S97" s="203"/>
      <c r="T97" s="204"/>
      <c r="AT97" s="205" t="s">
        <v>153</v>
      </c>
      <c r="AU97" s="205" t="s">
        <v>81</v>
      </c>
      <c r="AV97" s="12" t="s">
        <v>81</v>
      </c>
      <c r="AW97" s="12" t="s">
        <v>35</v>
      </c>
      <c r="AX97" s="12" t="s">
        <v>79</v>
      </c>
      <c r="AY97" s="205" t="s">
        <v>128</v>
      </c>
    </row>
    <row r="98" spans="2:65" s="1" customFormat="1" ht="22.5" customHeight="1">
      <c r="B98" s="174"/>
      <c r="C98" s="175" t="s">
        <v>156</v>
      </c>
      <c r="D98" s="175" t="s">
        <v>130</v>
      </c>
      <c r="E98" s="176" t="s">
        <v>178</v>
      </c>
      <c r="F98" s="177" t="s">
        <v>179</v>
      </c>
      <c r="G98" s="178" t="s">
        <v>151</v>
      </c>
      <c r="H98" s="179">
        <v>138.725</v>
      </c>
      <c r="I98" s="180"/>
      <c r="J98" s="181">
        <f>ROUND(I98*H98,2)</f>
        <v>0</v>
      </c>
      <c r="K98" s="177" t="s">
        <v>134</v>
      </c>
      <c r="L98" s="40"/>
      <c r="M98" s="182" t="s">
        <v>5</v>
      </c>
      <c r="N98" s="183" t="s">
        <v>42</v>
      </c>
      <c r="O98" s="41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AR98" s="23" t="s">
        <v>135</v>
      </c>
      <c r="AT98" s="23" t="s">
        <v>130</v>
      </c>
      <c r="AU98" s="23" t="s">
        <v>81</v>
      </c>
      <c r="AY98" s="23" t="s">
        <v>128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3" t="s">
        <v>79</v>
      </c>
      <c r="BK98" s="186">
        <f>ROUND(I98*H98,2)</f>
        <v>0</v>
      </c>
      <c r="BL98" s="23" t="s">
        <v>135</v>
      </c>
      <c r="BM98" s="23" t="s">
        <v>325</v>
      </c>
    </row>
    <row r="99" spans="2:51" s="12" customFormat="1" ht="13.5">
      <c r="B99" s="196"/>
      <c r="D99" s="197" t="s">
        <v>153</v>
      </c>
      <c r="E99" s="198" t="s">
        <v>5</v>
      </c>
      <c r="F99" s="199" t="s">
        <v>92</v>
      </c>
      <c r="H99" s="200">
        <v>138.725</v>
      </c>
      <c r="I99" s="201"/>
      <c r="L99" s="196"/>
      <c r="M99" s="202"/>
      <c r="N99" s="203"/>
      <c r="O99" s="203"/>
      <c r="P99" s="203"/>
      <c r="Q99" s="203"/>
      <c r="R99" s="203"/>
      <c r="S99" s="203"/>
      <c r="T99" s="204"/>
      <c r="AT99" s="205" t="s">
        <v>153</v>
      </c>
      <c r="AU99" s="205" t="s">
        <v>81</v>
      </c>
      <c r="AV99" s="12" t="s">
        <v>81</v>
      </c>
      <c r="AW99" s="12" t="s">
        <v>35</v>
      </c>
      <c r="AX99" s="12" t="s">
        <v>79</v>
      </c>
      <c r="AY99" s="205" t="s">
        <v>128</v>
      </c>
    </row>
    <row r="100" spans="2:65" s="1" customFormat="1" ht="22.5" customHeight="1">
      <c r="B100" s="174"/>
      <c r="C100" s="175" t="s">
        <v>161</v>
      </c>
      <c r="D100" s="175" t="s">
        <v>130</v>
      </c>
      <c r="E100" s="176" t="s">
        <v>182</v>
      </c>
      <c r="F100" s="177" t="s">
        <v>183</v>
      </c>
      <c r="G100" s="178" t="s">
        <v>184</v>
      </c>
      <c r="H100" s="179">
        <v>231.671</v>
      </c>
      <c r="I100" s="180"/>
      <c r="J100" s="181">
        <f>ROUND(I100*H100,2)</f>
        <v>0</v>
      </c>
      <c r="K100" s="177" t="s">
        <v>134</v>
      </c>
      <c r="L100" s="40"/>
      <c r="M100" s="182" t="s">
        <v>5</v>
      </c>
      <c r="N100" s="183" t="s">
        <v>42</v>
      </c>
      <c r="O100" s="41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AR100" s="23" t="s">
        <v>135</v>
      </c>
      <c r="AT100" s="23" t="s">
        <v>130</v>
      </c>
      <c r="AU100" s="23" t="s">
        <v>81</v>
      </c>
      <c r="AY100" s="23" t="s">
        <v>128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3" t="s">
        <v>79</v>
      </c>
      <c r="BK100" s="186">
        <f>ROUND(I100*H100,2)</f>
        <v>0</v>
      </c>
      <c r="BL100" s="23" t="s">
        <v>135</v>
      </c>
      <c r="BM100" s="23" t="s">
        <v>326</v>
      </c>
    </row>
    <row r="101" spans="2:51" s="12" customFormat="1" ht="13.5">
      <c r="B101" s="196"/>
      <c r="D101" s="197" t="s">
        <v>153</v>
      </c>
      <c r="E101" s="198" t="s">
        <v>5</v>
      </c>
      <c r="F101" s="199" t="s">
        <v>186</v>
      </c>
      <c r="H101" s="200">
        <v>231.671</v>
      </c>
      <c r="I101" s="201"/>
      <c r="L101" s="196"/>
      <c r="M101" s="202"/>
      <c r="N101" s="203"/>
      <c r="O101" s="203"/>
      <c r="P101" s="203"/>
      <c r="Q101" s="203"/>
      <c r="R101" s="203"/>
      <c r="S101" s="203"/>
      <c r="T101" s="204"/>
      <c r="AT101" s="205" t="s">
        <v>153</v>
      </c>
      <c r="AU101" s="205" t="s">
        <v>81</v>
      </c>
      <c r="AV101" s="12" t="s">
        <v>81</v>
      </c>
      <c r="AW101" s="12" t="s">
        <v>35</v>
      </c>
      <c r="AX101" s="12" t="s">
        <v>79</v>
      </c>
      <c r="AY101" s="205" t="s">
        <v>128</v>
      </c>
    </row>
    <row r="102" spans="2:65" s="1" customFormat="1" ht="22.5" customHeight="1">
      <c r="B102" s="174"/>
      <c r="C102" s="175" t="s">
        <v>167</v>
      </c>
      <c r="D102" s="175" t="s">
        <v>130</v>
      </c>
      <c r="E102" s="176" t="s">
        <v>188</v>
      </c>
      <c r="F102" s="177" t="s">
        <v>189</v>
      </c>
      <c r="G102" s="178" t="s">
        <v>133</v>
      </c>
      <c r="H102" s="179">
        <v>325.98</v>
      </c>
      <c r="I102" s="180"/>
      <c r="J102" s="181">
        <f>ROUND(I102*H102,2)</f>
        <v>0</v>
      </c>
      <c r="K102" s="177" t="s">
        <v>134</v>
      </c>
      <c r="L102" s="40"/>
      <c r="M102" s="182" t="s">
        <v>5</v>
      </c>
      <c r="N102" s="183" t="s">
        <v>42</v>
      </c>
      <c r="O102" s="41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AR102" s="23" t="s">
        <v>135</v>
      </c>
      <c r="AT102" s="23" t="s">
        <v>130</v>
      </c>
      <c r="AU102" s="23" t="s">
        <v>81</v>
      </c>
      <c r="AY102" s="23" t="s">
        <v>128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23" t="s">
        <v>79</v>
      </c>
      <c r="BK102" s="186">
        <f>ROUND(I102*H102,2)</f>
        <v>0</v>
      </c>
      <c r="BL102" s="23" t="s">
        <v>135</v>
      </c>
      <c r="BM102" s="23" t="s">
        <v>327</v>
      </c>
    </row>
    <row r="103" spans="2:51" s="12" customFormat="1" ht="13.5">
      <c r="B103" s="196"/>
      <c r="D103" s="188" t="s">
        <v>153</v>
      </c>
      <c r="E103" s="205" t="s">
        <v>5</v>
      </c>
      <c r="F103" s="216" t="s">
        <v>328</v>
      </c>
      <c r="H103" s="217">
        <v>325.98</v>
      </c>
      <c r="I103" s="201"/>
      <c r="L103" s="196"/>
      <c r="M103" s="202"/>
      <c r="N103" s="203"/>
      <c r="O103" s="203"/>
      <c r="P103" s="203"/>
      <c r="Q103" s="203"/>
      <c r="R103" s="203"/>
      <c r="S103" s="203"/>
      <c r="T103" s="204"/>
      <c r="AT103" s="205" t="s">
        <v>153</v>
      </c>
      <c r="AU103" s="205" t="s">
        <v>81</v>
      </c>
      <c r="AV103" s="12" t="s">
        <v>81</v>
      </c>
      <c r="AW103" s="12" t="s">
        <v>35</v>
      </c>
      <c r="AX103" s="12" t="s">
        <v>79</v>
      </c>
      <c r="AY103" s="205" t="s">
        <v>128</v>
      </c>
    </row>
    <row r="104" spans="2:63" s="10" customFormat="1" ht="29.25" customHeight="1">
      <c r="B104" s="160"/>
      <c r="D104" s="171" t="s">
        <v>70</v>
      </c>
      <c r="E104" s="172" t="s">
        <v>148</v>
      </c>
      <c r="F104" s="172" t="s">
        <v>191</v>
      </c>
      <c r="I104" s="163"/>
      <c r="J104" s="173">
        <f>BK104</f>
        <v>0</v>
      </c>
      <c r="L104" s="160"/>
      <c r="M104" s="165"/>
      <c r="N104" s="166"/>
      <c r="O104" s="166"/>
      <c r="P104" s="167">
        <f>SUM(P105:P120)</f>
        <v>0</v>
      </c>
      <c r="Q104" s="166"/>
      <c r="R104" s="167">
        <f>SUM(R105:R120)</f>
        <v>195.33669999999998</v>
      </c>
      <c r="S104" s="166"/>
      <c r="T104" s="168">
        <f>SUM(T105:T120)</f>
        <v>0</v>
      </c>
      <c r="AR104" s="161" t="s">
        <v>79</v>
      </c>
      <c r="AT104" s="169" t="s">
        <v>70</v>
      </c>
      <c r="AU104" s="169" t="s">
        <v>79</v>
      </c>
      <c r="AY104" s="161" t="s">
        <v>128</v>
      </c>
      <c r="BK104" s="170">
        <f>SUM(BK105:BK120)</f>
        <v>0</v>
      </c>
    </row>
    <row r="105" spans="2:65" s="1" customFormat="1" ht="22.5" customHeight="1">
      <c r="B105" s="174"/>
      <c r="C105" s="175" t="s">
        <v>172</v>
      </c>
      <c r="D105" s="175" t="s">
        <v>130</v>
      </c>
      <c r="E105" s="176" t="s">
        <v>329</v>
      </c>
      <c r="F105" s="177" t="s">
        <v>330</v>
      </c>
      <c r="G105" s="178" t="s">
        <v>133</v>
      </c>
      <c r="H105" s="179">
        <v>6</v>
      </c>
      <c r="I105" s="180"/>
      <c r="J105" s="181">
        <f aca="true" t="shared" si="0" ref="J105:J110">ROUND(I105*H105,2)</f>
        <v>0</v>
      </c>
      <c r="K105" s="177" t="s">
        <v>134</v>
      </c>
      <c r="L105" s="40"/>
      <c r="M105" s="182" t="s">
        <v>5</v>
      </c>
      <c r="N105" s="183" t="s">
        <v>42</v>
      </c>
      <c r="O105" s="41"/>
      <c r="P105" s="184">
        <f aca="true" t="shared" si="1" ref="P105:P110">O105*H105</f>
        <v>0</v>
      </c>
      <c r="Q105" s="184">
        <v>0</v>
      </c>
      <c r="R105" s="184">
        <f aca="true" t="shared" si="2" ref="R105:R110">Q105*H105</f>
        <v>0</v>
      </c>
      <c r="S105" s="184">
        <v>0</v>
      </c>
      <c r="T105" s="185">
        <f aca="true" t="shared" si="3" ref="T105:T110">S105*H105</f>
        <v>0</v>
      </c>
      <c r="AR105" s="23" t="s">
        <v>135</v>
      </c>
      <c r="AT105" s="23" t="s">
        <v>130</v>
      </c>
      <c r="AU105" s="23" t="s">
        <v>81</v>
      </c>
      <c r="AY105" s="23" t="s">
        <v>128</v>
      </c>
      <c r="BE105" s="186">
        <f aca="true" t="shared" si="4" ref="BE105:BE110">IF(N105="základní",J105,0)</f>
        <v>0</v>
      </c>
      <c r="BF105" s="186">
        <f aca="true" t="shared" si="5" ref="BF105:BF110">IF(N105="snížená",J105,0)</f>
        <v>0</v>
      </c>
      <c r="BG105" s="186">
        <f aca="true" t="shared" si="6" ref="BG105:BG110">IF(N105="zákl. přenesená",J105,0)</f>
        <v>0</v>
      </c>
      <c r="BH105" s="186">
        <f aca="true" t="shared" si="7" ref="BH105:BH110">IF(N105="sníž. přenesená",J105,0)</f>
        <v>0</v>
      </c>
      <c r="BI105" s="186">
        <f aca="true" t="shared" si="8" ref="BI105:BI110">IF(N105="nulová",J105,0)</f>
        <v>0</v>
      </c>
      <c r="BJ105" s="23" t="s">
        <v>79</v>
      </c>
      <c r="BK105" s="186">
        <f aca="true" t="shared" si="9" ref="BK105:BK110">ROUND(I105*H105,2)</f>
        <v>0</v>
      </c>
      <c r="BL105" s="23" t="s">
        <v>135</v>
      </c>
      <c r="BM105" s="23" t="s">
        <v>331</v>
      </c>
    </row>
    <row r="106" spans="2:65" s="1" customFormat="1" ht="22.5" customHeight="1">
      <c r="B106" s="174"/>
      <c r="C106" s="175" t="s">
        <v>177</v>
      </c>
      <c r="D106" s="175" t="s">
        <v>130</v>
      </c>
      <c r="E106" s="176" t="s">
        <v>193</v>
      </c>
      <c r="F106" s="177" t="s">
        <v>332</v>
      </c>
      <c r="G106" s="178" t="s">
        <v>133</v>
      </c>
      <c r="H106" s="179">
        <v>290</v>
      </c>
      <c r="I106" s="180"/>
      <c r="J106" s="181">
        <f t="shared" si="0"/>
        <v>0</v>
      </c>
      <c r="K106" s="177" t="s">
        <v>134</v>
      </c>
      <c r="L106" s="40"/>
      <c r="M106" s="182" t="s">
        <v>5</v>
      </c>
      <c r="N106" s="183" t="s">
        <v>42</v>
      </c>
      <c r="O106" s="41"/>
      <c r="P106" s="184">
        <f t="shared" si="1"/>
        <v>0</v>
      </c>
      <c r="Q106" s="184">
        <v>0.18907</v>
      </c>
      <c r="R106" s="184">
        <f t="shared" si="2"/>
        <v>54.830299999999994</v>
      </c>
      <c r="S106" s="184">
        <v>0</v>
      </c>
      <c r="T106" s="185">
        <f t="shared" si="3"/>
        <v>0</v>
      </c>
      <c r="AR106" s="23" t="s">
        <v>135</v>
      </c>
      <c r="AT106" s="23" t="s">
        <v>130</v>
      </c>
      <c r="AU106" s="23" t="s">
        <v>81</v>
      </c>
      <c r="AY106" s="23" t="s">
        <v>128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23" t="s">
        <v>79</v>
      </c>
      <c r="BK106" s="186">
        <f t="shared" si="9"/>
        <v>0</v>
      </c>
      <c r="BL106" s="23" t="s">
        <v>135</v>
      </c>
      <c r="BM106" s="23" t="s">
        <v>333</v>
      </c>
    </row>
    <row r="107" spans="2:65" s="1" customFormat="1" ht="22.5" customHeight="1">
      <c r="B107" s="174"/>
      <c r="C107" s="175" t="s">
        <v>181</v>
      </c>
      <c r="D107" s="175" t="s">
        <v>130</v>
      </c>
      <c r="E107" s="176" t="s">
        <v>334</v>
      </c>
      <c r="F107" s="177" t="s">
        <v>335</v>
      </c>
      <c r="G107" s="178" t="s">
        <v>133</v>
      </c>
      <c r="H107" s="179">
        <v>6</v>
      </c>
      <c r="I107" s="180"/>
      <c r="J107" s="181">
        <f t="shared" si="0"/>
        <v>0</v>
      </c>
      <c r="K107" s="177" t="s">
        <v>134</v>
      </c>
      <c r="L107" s="40"/>
      <c r="M107" s="182" t="s">
        <v>5</v>
      </c>
      <c r="N107" s="183" t="s">
        <v>42</v>
      </c>
      <c r="O107" s="41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AR107" s="23" t="s">
        <v>135</v>
      </c>
      <c r="AT107" s="23" t="s">
        <v>130</v>
      </c>
      <c r="AU107" s="23" t="s">
        <v>81</v>
      </c>
      <c r="AY107" s="23" t="s">
        <v>128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23" t="s">
        <v>79</v>
      </c>
      <c r="BK107" s="186">
        <f t="shared" si="9"/>
        <v>0</v>
      </c>
      <c r="BL107" s="23" t="s">
        <v>135</v>
      </c>
      <c r="BM107" s="23" t="s">
        <v>336</v>
      </c>
    </row>
    <row r="108" spans="2:65" s="1" customFormat="1" ht="22.5" customHeight="1">
      <c r="B108" s="174"/>
      <c r="C108" s="175" t="s">
        <v>187</v>
      </c>
      <c r="D108" s="175" t="s">
        <v>130</v>
      </c>
      <c r="E108" s="176" t="s">
        <v>197</v>
      </c>
      <c r="F108" s="177" t="s">
        <v>337</v>
      </c>
      <c r="G108" s="178" t="s">
        <v>133</v>
      </c>
      <c r="H108" s="179">
        <v>290</v>
      </c>
      <c r="I108" s="180"/>
      <c r="J108" s="181">
        <f t="shared" si="0"/>
        <v>0</v>
      </c>
      <c r="K108" s="177" t="s">
        <v>134</v>
      </c>
      <c r="L108" s="40"/>
      <c r="M108" s="182" t="s">
        <v>5</v>
      </c>
      <c r="N108" s="183" t="s">
        <v>42</v>
      </c>
      <c r="O108" s="41"/>
      <c r="P108" s="184">
        <f t="shared" si="1"/>
        <v>0</v>
      </c>
      <c r="Q108" s="184">
        <v>0.27994</v>
      </c>
      <c r="R108" s="184">
        <f t="shared" si="2"/>
        <v>81.18260000000001</v>
      </c>
      <c r="S108" s="184">
        <v>0</v>
      </c>
      <c r="T108" s="185">
        <f t="shared" si="3"/>
        <v>0</v>
      </c>
      <c r="AR108" s="23" t="s">
        <v>135</v>
      </c>
      <c r="AT108" s="23" t="s">
        <v>130</v>
      </c>
      <c r="AU108" s="23" t="s">
        <v>81</v>
      </c>
      <c r="AY108" s="23" t="s">
        <v>128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23" t="s">
        <v>79</v>
      </c>
      <c r="BK108" s="186">
        <f t="shared" si="9"/>
        <v>0</v>
      </c>
      <c r="BL108" s="23" t="s">
        <v>135</v>
      </c>
      <c r="BM108" s="23" t="s">
        <v>338</v>
      </c>
    </row>
    <row r="109" spans="2:65" s="1" customFormat="1" ht="22.5" customHeight="1">
      <c r="B109" s="174"/>
      <c r="C109" s="175" t="s">
        <v>192</v>
      </c>
      <c r="D109" s="175" t="s">
        <v>130</v>
      </c>
      <c r="E109" s="176" t="s">
        <v>200</v>
      </c>
      <c r="F109" s="177" t="s">
        <v>201</v>
      </c>
      <c r="G109" s="178" t="s">
        <v>133</v>
      </c>
      <c r="H109" s="179">
        <v>290</v>
      </c>
      <c r="I109" s="180"/>
      <c r="J109" s="181">
        <f t="shared" si="0"/>
        <v>0</v>
      </c>
      <c r="K109" s="177" t="s">
        <v>134</v>
      </c>
      <c r="L109" s="40"/>
      <c r="M109" s="182" t="s">
        <v>5</v>
      </c>
      <c r="N109" s="183" t="s">
        <v>42</v>
      </c>
      <c r="O109" s="41"/>
      <c r="P109" s="184">
        <f t="shared" si="1"/>
        <v>0</v>
      </c>
      <c r="Q109" s="184">
        <v>0.08425</v>
      </c>
      <c r="R109" s="184">
        <f t="shared" si="2"/>
        <v>24.4325</v>
      </c>
      <c r="S109" s="184">
        <v>0</v>
      </c>
      <c r="T109" s="185">
        <f t="shared" si="3"/>
        <v>0</v>
      </c>
      <c r="AR109" s="23" t="s">
        <v>135</v>
      </c>
      <c r="AT109" s="23" t="s">
        <v>130</v>
      </c>
      <c r="AU109" s="23" t="s">
        <v>81</v>
      </c>
      <c r="AY109" s="23" t="s">
        <v>128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23" t="s">
        <v>79</v>
      </c>
      <c r="BK109" s="186">
        <f t="shared" si="9"/>
        <v>0</v>
      </c>
      <c r="BL109" s="23" t="s">
        <v>135</v>
      </c>
      <c r="BM109" s="23" t="s">
        <v>339</v>
      </c>
    </row>
    <row r="110" spans="2:65" s="1" customFormat="1" ht="22.5" customHeight="1">
      <c r="B110" s="174"/>
      <c r="C110" s="206" t="s">
        <v>196</v>
      </c>
      <c r="D110" s="206" t="s">
        <v>204</v>
      </c>
      <c r="E110" s="207" t="s">
        <v>340</v>
      </c>
      <c r="F110" s="208" t="s">
        <v>341</v>
      </c>
      <c r="G110" s="209" t="s">
        <v>133</v>
      </c>
      <c r="H110" s="210">
        <v>268.697</v>
      </c>
      <c r="I110" s="211"/>
      <c r="J110" s="212">
        <f t="shared" si="0"/>
        <v>0</v>
      </c>
      <c r="K110" s="208" t="s">
        <v>5</v>
      </c>
      <c r="L110" s="213"/>
      <c r="M110" s="214" t="s">
        <v>5</v>
      </c>
      <c r="N110" s="215" t="s">
        <v>42</v>
      </c>
      <c r="O110" s="41"/>
      <c r="P110" s="184">
        <f t="shared" si="1"/>
        <v>0</v>
      </c>
      <c r="Q110" s="184">
        <v>0.106</v>
      </c>
      <c r="R110" s="184">
        <f t="shared" si="2"/>
        <v>28.481882</v>
      </c>
      <c r="S110" s="184">
        <v>0</v>
      </c>
      <c r="T110" s="185">
        <f t="shared" si="3"/>
        <v>0</v>
      </c>
      <c r="AR110" s="23" t="s">
        <v>167</v>
      </c>
      <c r="AT110" s="23" t="s">
        <v>204</v>
      </c>
      <c r="AU110" s="23" t="s">
        <v>81</v>
      </c>
      <c r="AY110" s="23" t="s">
        <v>128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23" t="s">
        <v>79</v>
      </c>
      <c r="BK110" s="186">
        <f t="shared" si="9"/>
        <v>0</v>
      </c>
      <c r="BL110" s="23" t="s">
        <v>135</v>
      </c>
      <c r="BM110" s="23" t="s">
        <v>342</v>
      </c>
    </row>
    <row r="111" spans="2:51" s="12" customFormat="1" ht="13.5">
      <c r="B111" s="196"/>
      <c r="D111" s="197" t="s">
        <v>153</v>
      </c>
      <c r="E111" s="198" t="s">
        <v>5</v>
      </c>
      <c r="F111" s="199" t="s">
        <v>343</v>
      </c>
      <c r="H111" s="200">
        <v>268.697</v>
      </c>
      <c r="I111" s="201"/>
      <c r="L111" s="196"/>
      <c r="M111" s="202"/>
      <c r="N111" s="203"/>
      <c r="O111" s="203"/>
      <c r="P111" s="203"/>
      <c r="Q111" s="203"/>
      <c r="R111" s="203"/>
      <c r="S111" s="203"/>
      <c r="T111" s="204"/>
      <c r="AT111" s="205" t="s">
        <v>153</v>
      </c>
      <c r="AU111" s="205" t="s">
        <v>81</v>
      </c>
      <c r="AV111" s="12" t="s">
        <v>81</v>
      </c>
      <c r="AW111" s="12" t="s">
        <v>35</v>
      </c>
      <c r="AX111" s="12" t="s">
        <v>79</v>
      </c>
      <c r="AY111" s="205" t="s">
        <v>128</v>
      </c>
    </row>
    <row r="112" spans="2:65" s="1" customFormat="1" ht="22.5" customHeight="1">
      <c r="B112" s="174"/>
      <c r="C112" s="206" t="s">
        <v>11</v>
      </c>
      <c r="D112" s="206" t="s">
        <v>204</v>
      </c>
      <c r="E112" s="207" t="s">
        <v>344</v>
      </c>
      <c r="F112" s="208" t="s">
        <v>211</v>
      </c>
      <c r="G112" s="209" t="s">
        <v>133</v>
      </c>
      <c r="H112" s="210">
        <v>35.803</v>
      </c>
      <c r="I112" s="211"/>
      <c r="J112" s="212">
        <f>ROUND(I112*H112,2)</f>
        <v>0</v>
      </c>
      <c r="K112" s="208" t="s">
        <v>5</v>
      </c>
      <c r="L112" s="213"/>
      <c r="M112" s="214" t="s">
        <v>5</v>
      </c>
      <c r="N112" s="215" t="s">
        <v>42</v>
      </c>
      <c r="O112" s="41"/>
      <c r="P112" s="184">
        <f>O112*H112</f>
        <v>0</v>
      </c>
      <c r="Q112" s="184">
        <v>0.146</v>
      </c>
      <c r="R112" s="184">
        <f>Q112*H112</f>
        <v>5.227237999999999</v>
      </c>
      <c r="S112" s="184">
        <v>0</v>
      </c>
      <c r="T112" s="185">
        <f>S112*H112</f>
        <v>0</v>
      </c>
      <c r="AR112" s="23" t="s">
        <v>167</v>
      </c>
      <c r="AT112" s="23" t="s">
        <v>204</v>
      </c>
      <c r="AU112" s="23" t="s">
        <v>81</v>
      </c>
      <c r="AY112" s="23" t="s">
        <v>128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3" t="s">
        <v>79</v>
      </c>
      <c r="BK112" s="186">
        <f>ROUND(I112*H112,2)</f>
        <v>0</v>
      </c>
      <c r="BL112" s="23" t="s">
        <v>135</v>
      </c>
      <c r="BM112" s="23" t="s">
        <v>345</v>
      </c>
    </row>
    <row r="113" spans="2:51" s="12" customFormat="1" ht="13.5">
      <c r="B113" s="196"/>
      <c r="D113" s="188" t="s">
        <v>153</v>
      </c>
      <c r="E113" s="205" t="s">
        <v>5</v>
      </c>
      <c r="F113" s="216" t="s">
        <v>346</v>
      </c>
      <c r="H113" s="217">
        <v>1.1</v>
      </c>
      <c r="I113" s="201"/>
      <c r="L113" s="196"/>
      <c r="M113" s="202"/>
      <c r="N113" s="203"/>
      <c r="O113" s="203"/>
      <c r="P113" s="203"/>
      <c r="Q113" s="203"/>
      <c r="R113" s="203"/>
      <c r="S113" s="203"/>
      <c r="T113" s="204"/>
      <c r="AT113" s="205" t="s">
        <v>153</v>
      </c>
      <c r="AU113" s="205" t="s">
        <v>81</v>
      </c>
      <c r="AV113" s="12" t="s">
        <v>81</v>
      </c>
      <c r="AW113" s="12" t="s">
        <v>35</v>
      </c>
      <c r="AX113" s="12" t="s">
        <v>71</v>
      </c>
      <c r="AY113" s="205" t="s">
        <v>128</v>
      </c>
    </row>
    <row r="114" spans="2:51" s="12" customFormat="1" ht="13.5">
      <c r="B114" s="196"/>
      <c r="D114" s="188" t="s">
        <v>153</v>
      </c>
      <c r="E114" s="205" t="s">
        <v>5</v>
      </c>
      <c r="F114" s="216" t="s">
        <v>347</v>
      </c>
      <c r="H114" s="217">
        <v>34.703</v>
      </c>
      <c r="I114" s="201"/>
      <c r="L114" s="196"/>
      <c r="M114" s="202"/>
      <c r="N114" s="203"/>
      <c r="O114" s="203"/>
      <c r="P114" s="203"/>
      <c r="Q114" s="203"/>
      <c r="R114" s="203"/>
      <c r="S114" s="203"/>
      <c r="T114" s="204"/>
      <c r="AT114" s="205" t="s">
        <v>153</v>
      </c>
      <c r="AU114" s="205" t="s">
        <v>81</v>
      </c>
      <c r="AV114" s="12" t="s">
        <v>81</v>
      </c>
      <c r="AW114" s="12" t="s">
        <v>35</v>
      </c>
      <c r="AX114" s="12" t="s">
        <v>71</v>
      </c>
      <c r="AY114" s="205" t="s">
        <v>128</v>
      </c>
    </row>
    <row r="115" spans="2:51" s="13" customFormat="1" ht="13.5">
      <c r="B115" s="222"/>
      <c r="D115" s="197" t="s">
        <v>153</v>
      </c>
      <c r="E115" s="223" t="s">
        <v>5</v>
      </c>
      <c r="F115" s="224" t="s">
        <v>348</v>
      </c>
      <c r="H115" s="225">
        <v>35.803</v>
      </c>
      <c r="I115" s="226"/>
      <c r="L115" s="222"/>
      <c r="M115" s="227"/>
      <c r="N115" s="228"/>
      <c r="O115" s="228"/>
      <c r="P115" s="228"/>
      <c r="Q115" s="228"/>
      <c r="R115" s="228"/>
      <c r="S115" s="228"/>
      <c r="T115" s="229"/>
      <c r="AT115" s="230" t="s">
        <v>153</v>
      </c>
      <c r="AU115" s="230" t="s">
        <v>81</v>
      </c>
      <c r="AV115" s="13" t="s">
        <v>135</v>
      </c>
      <c r="AW115" s="13" t="s">
        <v>35</v>
      </c>
      <c r="AX115" s="13" t="s">
        <v>79</v>
      </c>
      <c r="AY115" s="230" t="s">
        <v>128</v>
      </c>
    </row>
    <row r="116" spans="2:65" s="1" customFormat="1" ht="31.5" customHeight="1">
      <c r="B116" s="174"/>
      <c r="C116" s="175" t="s">
        <v>203</v>
      </c>
      <c r="D116" s="175" t="s">
        <v>130</v>
      </c>
      <c r="E116" s="176" t="s">
        <v>349</v>
      </c>
      <c r="F116" s="177" t="s">
        <v>350</v>
      </c>
      <c r="G116" s="178" t="s">
        <v>133</v>
      </c>
      <c r="H116" s="179">
        <v>35.803</v>
      </c>
      <c r="I116" s="180"/>
      <c r="J116" s="181">
        <f>ROUND(I116*H116,2)</f>
        <v>0</v>
      </c>
      <c r="K116" s="177" t="s">
        <v>134</v>
      </c>
      <c r="L116" s="40"/>
      <c r="M116" s="182" t="s">
        <v>5</v>
      </c>
      <c r="N116" s="183" t="s">
        <v>42</v>
      </c>
      <c r="O116" s="41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3" t="s">
        <v>135</v>
      </c>
      <c r="AT116" s="23" t="s">
        <v>130</v>
      </c>
      <c r="AU116" s="23" t="s">
        <v>81</v>
      </c>
      <c r="AY116" s="23" t="s">
        <v>128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3" t="s">
        <v>79</v>
      </c>
      <c r="BK116" s="186">
        <f>ROUND(I116*H116,2)</f>
        <v>0</v>
      </c>
      <c r="BL116" s="23" t="s">
        <v>135</v>
      </c>
      <c r="BM116" s="23" t="s">
        <v>351</v>
      </c>
    </row>
    <row r="117" spans="2:65" s="1" customFormat="1" ht="22.5" customHeight="1">
      <c r="B117" s="174"/>
      <c r="C117" s="175" t="s">
        <v>209</v>
      </c>
      <c r="D117" s="175" t="s">
        <v>130</v>
      </c>
      <c r="E117" s="176" t="s">
        <v>352</v>
      </c>
      <c r="F117" s="177" t="s">
        <v>353</v>
      </c>
      <c r="G117" s="178" t="s">
        <v>133</v>
      </c>
      <c r="H117" s="179">
        <v>6</v>
      </c>
      <c r="I117" s="180"/>
      <c r="J117" s="181">
        <f>ROUND(I117*H117,2)</f>
        <v>0</v>
      </c>
      <c r="K117" s="177" t="s">
        <v>134</v>
      </c>
      <c r="L117" s="40"/>
      <c r="M117" s="182" t="s">
        <v>5</v>
      </c>
      <c r="N117" s="183" t="s">
        <v>42</v>
      </c>
      <c r="O117" s="41"/>
      <c r="P117" s="184">
        <f>O117*H117</f>
        <v>0</v>
      </c>
      <c r="Q117" s="184">
        <v>0.08003</v>
      </c>
      <c r="R117" s="184">
        <f>Q117*H117</f>
        <v>0.48018000000000005</v>
      </c>
      <c r="S117" s="184">
        <v>0</v>
      </c>
      <c r="T117" s="185">
        <f>S117*H117</f>
        <v>0</v>
      </c>
      <c r="AR117" s="23" t="s">
        <v>135</v>
      </c>
      <c r="AT117" s="23" t="s">
        <v>130</v>
      </c>
      <c r="AU117" s="23" t="s">
        <v>81</v>
      </c>
      <c r="AY117" s="23" t="s">
        <v>128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23" t="s">
        <v>79</v>
      </c>
      <c r="BK117" s="186">
        <f>ROUND(I117*H117,2)</f>
        <v>0</v>
      </c>
      <c r="BL117" s="23" t="s">
        <v>135</v>
      </c>
      <c r="BM117" s="23" t="s">
        <v>354</v>
      </c>
    </row>
    <row r="118" spans="2:65" s="1" customFormat="1" ht="22.5" customHeight="1">
      <c r="B118" s="174"/>
      <c r="C118" s="206" t="s">
        <v>215</v>
      </c>
      <c r="D118" s="206" t="s">
        <v>204</v>
      </c>
      <c r="E118" s="207" t="s">
        <v>355</v>
      </c>
      <c r="F118" s="208" t="s">
        <v>356</v>
      </c>
      <c r="G118" s="209" t="s">
        <v>218</v>
      </c>
      <c r="H118" s="210">
        <v>26</v>
      </c>
      <c r="I118" s="211"/>
      <c r="J118" s="212">
        <f>ROUND(I118*H118,2)</f>
        <v>0</v>
      </c>
      <c r="K118" s="208" t="s">
        <v>134</v>
      </c>
      <c r="L118" s="213"/>
      <c r="M118" s="214" t="s">
        <v>5</v>
      </c>
      <c r="N118" s="215" t="s">
        <v>42</v>
      </c>
      <c r="O118" s="41"/>
      <c r="P118" s="184">
        <f>O118*H118</f>
        <v>0</v>
      </c>
      <c r="Q118" s="184">
        <v>0.027</v>
      </c>
      <c r="R118" s="184">
        <f>Q118*H118</f>
        <v>0.702</v>
      </c>
      <c r="S118" s="184">
        <v>0</v>
      </c>
      <c r="T118" s="185">
        <f>S118*H118</f>
        <v>0</v>
      </c>
      <c r="AR118" s="23" t="s">
        <v>167</v>
      </c>
      <c r="AT118" s="23" t="s">
        <v>204</v>
      </c>
      <c r="AU118" s="23" t="s">
        <v>81</v>
      </c>
      <c r="AY118" s="23" t="s">
        <v>128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3" t="s">
        <v>79</v>
      </c>
      <c r="BK118" s="186">
        <f>ROUND(I118*H118,2)</f>
        <v>0</v>
      </c>
      <c r="BL118" s="23" t="s">
        <v>135</v>
      </c>
      <c r="BM118" s="23" t="s">
        <v>357</v>
      </c>
    </row>
    <row r="119" spans="2:51" s="12" customFormat="1" ht="13.5">
      <c r="B119" s="196"/>
      <c r="D119" s="188" t="s">
        <v>153</v>
      </c>
      <c r="E119" s="205" t="s">
        <v>5</v>
      </c>
      <c r="F119" s="216" t="s">
        <v>358</v>
      </c>
      <c r="H119" s="217">
        <v>25.2</v>
      </c>
      <c r="I119" s="201"/>
      <c r="L119" s="196"/>
      <c r="M119" s="202"/>
      <c r="N119" s="203"/>
      <c r="O119" s="203"/>
      <c r="P119" s="203"/>
      <c r="Q119" s="203"/>
      <c r="R119" s="203"/>
      <c r="S119" s="203"/>
      <c r="T119" s="204"/>
      <c r="AT119" s="205" t="s">
        <v>153</v>
      </c>
      <c r="AU119" s="205" t="s">
        <v>81</v>
      </c>
      <c r="AV119" s="12" t="s">
        <v>81</v>
      </c>
      <c r="AW119" s="12" t="s">
        <v>35</v>
      </c>
      <c r="AX119" s="12" t="s">
        <v>71</v>
      </c>
      <c r="AY119" s="205" t="s">
        <v>128</v>
      </c>
    </row>
    <row r="120" spans="2:51" s="12" customFormat="1" ht="13.5">
      <c r="B120" s="196"/>
      <c r="D120" s="188" t="s">
        <v>153</v>
      </c>
      <c r="E120" s="205" t="s">
        <v>5</v>
      </c>
      <c r="F120" s="216" t="s">
        <v>247</v>
      </c>
      <c r="H120" s="217">
        <v>26</v>
      </c>
      <c r="I120" s="201"/>
      <c r="L120" s="196"/>
      <c r="M120" s="202"/>
      <c r="N120" s="203"/>
      <c r="O120" s="203"/>
      <c r="P120" s="203"/>
      <c r="Q120" s="203"/>
      <c r="R120" s="203"/>
      <c r="S120" s="203"/>
      <c r="T120" s="204"/>
      <c r="AT120" s="205" t="s">
        <v>153</v>
      </c>
      <c r="AU120" s="205" t="s">
        <v>81</v>
      </c>
      <c r="AV120" s="12" t="s">
        <v>81</v>
      </c>
      <c r="AW120" s="12" t="s">
        <v>35</v>
      </c>
      <c r="AX120" s="12" t="s">
        <v>79</v>
      </c>
      <c r="AY120" s="205" t="s">
        <v>128</v>
      </c>
    </row>
    <row r="121" spans="2:63" s="10" customFormat="1" ht="29.25" customHeight="1">
      <c r="B121" s="160"/>
      <c r="D121" s="171" t="s">
        <v>70</v>
      </c>
      <c r="E121" s="172" t="s">
        <v>172</v>
      </c>
      <c r="F121" s="172" t="s">
        <v>214</v>
      </c>
      <c r="I121" s="163"/>
      <c r="J121" s="173">
        <f>BK121</f>
        <v>0</v>
      </c>
      <c r="L121" s="160"/>
      <c r="M121" s="165"/>
      <c r="N121" s="166"/>
      <c r="O121" s="166"/>
      <c r="P121" s="167">
        <f>SUM(P122:P141)</f>
        <v>0</v>
      </c>
      <c r="Q121" s="166"/>
      <c r="R121" s="167">
        <f>SUM(R122:R141)</f>
        <v>37.444793499999996</v>
      </c>
      <c r="S121" s="166"/>
      <c r="T121" s="168">
        <f>SUM(T122:T141)</f>
        <v>9.267999999999999</v>
      </c>
      <c r="AR121" s="161" t="s">
        <v>79</v>
      </c>
      <c r="AT121" s="169" t="s">
        <v>70</v>
      </c>
      <c r="AU121" s="169" t="s">
        <v>79</v>
      </c>
      <c r="AY121" s="161" t="s">
        <v>128</v>
      </c>
      <c r="BK121" s="170">
        <f>SUM(BK122:BK141)</f>
        <v>0</v>
      </c>
    </row>
    <row r="122" spans="2:65" s="1" customFormat="1" ht="22.5" customHeight="1">
      <c r="B122" s="174"/>
      <c r="C122" s="175" t="s">
        <v>220</v>
      </c>
      <c r="D122" s="175" t="s">
        <v>130</v>
      </c>
      <c r="E122" s="176" t="s">
        <v>216</v>
      </c>
      <c r="F122" s="177" t="s">
        <v>217</v>
      </c>
      <c r="G122" s="178" t="s">
        <v>218</v>
      </c>
      <c r="H122" s="179">
        <v>5</v>
      </c>
      <c r="I122" s="180"/>
      <c r="J122" s="181">
        <f>ROUND(I122*H122,2)</f>
        <v>0</v>
      </c>
      <c r="K122" s="177" t="s">
        <v>134</v>
      </c>
      <c r="L122" s="40"/>
      <c r="M122" s="182" t="s">
        <v>5</v>
      </c>
      <c r="N122" s="183" t="s">
        <v>42</v>
      </c>
      <c r="O122" s="41"/>
      <c r="P122" s="184">
        <f>O122*H122</f>
        <v>0</v>
      </c>
      <c r="Q122" s="184">
        <v>0.0007</v>
      </c>
      <c r="R122" s="184">
        <f>Q122*H122</f>
        <v>0.0035</v>
      </c>
      <c r="S122" s="184">
        <v>0</v>
      </c>
      <c r="T122" s="185">
        <f>S122*H122</f>
        <v>0</v>
      </c>
      <c r="AR122" s="23" t="s">
        <v>135</v>
      </c>
      <c r="AT122" s="23" t="s">
        <v>130</v>
      </c>
      <c r="AU122" s="23" t="s">
        <v>81</v>
      </c>
      <c r="AY122" s="23" t="s">
        <v>128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3" t="s">
        <v>79</v>
      </c>
      <c r="BK122" s="186">
        <f>ROUND(I122*H122,2)</f>
        <v>0</v>
      </c>
      <c r="BL122" s="23" t="s">
        <v>135</v>
      </c>
      <c r="BM122" s="23" t="s">
        <v>359</v>
      </c>
    </row>
    <row r="123" spans="2:51" s="12" customFormat="1" ht="13.5">
      <c r="B123" s="196"/>
      <c r="D123" s="197" t="s">
        <v>153</v>
      </c>
      <c r="E123" s="198" t="s">
        <v>5</v>
      </c>
      <c r="F123" s="199" t="s">
        <v>360</v>
      </c>
      <c r="H123" s="200">
        <v>5</v>
      </c>
      <c r="I123" s="201"/>
      <c r="L123" s="196"/>
      <c r="M123" s="202"/>
      <c r="N123" s="203"/>
      <c r="O123" s="203"/>
      <c r="P123" s="203"/>
      <c r="Q123" s="203"/>
      <c r="R123" s="203"/>
      <c r="S123" s="203"/>
      <c r="T123" s="204"/>
      <c r="AT123" s="205" t="s">
        <v>153</v>
      </c>
      <c r="AU123" s="205" t="s">
        <v>81</v>
      </c>
      <c r="AV123" s="12" t="s">
        <v>81</v>
      </c>
      <c r="AW123" s="12" t="s">
        <v>35</v>
      </c>
      <c r="AX123" s="12" t="s">
        <v>79</v>
      </c>
      <c r="AY123" s="205" t="s">
        <v>128</v>
      </c>
    </row>
    <row r="124" spans="2:65" s="1" customFormat="1" ht="22.5" customHeight="1">
      <c r="B124" s="174"/>
      <c r="C124" s="206" t="s">
        <v>224</v>
      </c>
      <c r="D124" s="206" t="s">
        <v>204</v>
      </c>
      <c r="E124" s="207" t="s">
        <v>361</v>
      </c>
      <c r="F124" s="208" t="s">
        <v>362</v>
      </c>
      <c r="G124" s="209" t="s">
        <v>218</v>
      </c>
      <c r="H124" s="210">
        <v>2</v>
      </c>
      <c r="I124" s="211"/>
      <c r="J124" s="212">
        <f aca="true" t="shared" si="10" ref="J124:J136">ROUND(I124*H124,2)</f>
        <v>0</v>
      </c>
      <c r="K124" s="208" t="s">
        <v>5</v>
      </c>
      <c r="L124" s="213"/>
      <c r="M124" s="214" t="s">
        <v>5</v>
      </c>
      <c r="N124" s="215" t="s">
        <v>42</v>
      </c>
      <c r="O124" s="41"/>
      <c r="P124" s="184">
        <f aca="true" t="shared" si="11" ref="P124:P136">O124*H124</f>
        <v>0</v>
      </c>
      <c r="Q124" s="184">
        <v>0.002</v>
      </c>
      <c r="R124" s="184">
        <f aca="true" t="shared" si="12" ref="R124:R136">Q124*H124</f>
        <v>0.004</v>
      </c>
      <c r="S124" s="184">
        <v>0</v>
      </c>
      <c r="T124" s="185">
        <f aca="true" t="shared" si="13" ref="T124:T136">S124*H124</f>
        <v>0</v>
      </c>
      <c r="AR124" s="23" t="s">
        <v>167</v>
      </c>
      <c r="AT124" s="23" t="s">
        <v>204</v>
      </c>
      <c r="AU124" s="23" t="s">
        <v>81</v>
      </c>
      <c r="AY124" s="23" t="s">
        <v>128</v>
      </c>
      <c r="BE124" s="186">
        <f aca="true" t="shared" si="14" ref="BE124:BE136">IF(N124="základní",J124,0)</f>
        <v>0</v>
      </c>
      <c r="BF124" s="186">
        <f aca="true" t="shared" si="15" ref="BF124:BF136">IF(N124="snížená",J124,0)</f>
        <v>0</v>
      </c>
      <c r="BG124" s="186">
        <f aca="true" t="shared" si="16" ref="BG124:BG136">IF(N124="zákl. přenesená",J124,0)</f>
        <v>0</v>
      </c>
      <c r="BH124" s="186">
        <f aca="true" t="shared" si="17" ref="BH124:BH136">IF(N124="sníž. přenesená",J124,0)</f>
        <v>0</v>
      </c>
      <c r="BI124" s="186">
        <f aca="true" t="shared" si="18" ref="BI124:BI136">IF(N124="nulová",J124,0)</f>
        <v>0</v>
      </c>
      <c r="BJ124" s="23" t="s">
        <v>79</v>
      </c>
      <c r="BK124" s="186">
        <f aca="true" t="shared" si="19" ref="BK124:BK136">ROUND(I124*H124,2)</f>
        <v>0</v>
      </c>
      <c r="BL124" s="23" t="s">
        <v>135</v>
      </c>
      <c r="BM124" s="23" t="s">
        <v>363</v>
      </c>
    </row>
    <row r="125" spans="2:65" s="1" customFormat="1" ht="22.5" customHeight="1">
      <c r="B125" s="174"/>
      <c r="C125" s="206" t="s">
        <v>10</v>
      </c>
      <c r="D125" s="206" t="s">
        <v>204</v>
      </c>
      <c r="E125" s="207" t="s">
        <v>364</v>
      </c>
      <c r="F125" s="208" t="s">
        <v>365</v>
      </c>
      <c r="G125" s="209" t="s">
        <v>218</v>
      </c>
      <c r="H125" s="210">
        <v>1</v>
      </c>
      <c r="I125" s="211"/>
      <c r="J125" s="212">
        <f t="shared" si="10"/>
        <v>0</v>
      </c>
      <c r="K125" s="208" t="s">
        <v>5</v>
      </c>
      <c r="L125" s="213"/>
      <c r="M125" s="214" t="s">
        <v>5</v>
      </c>
      <c r="N125" s="215" t="s">
        <v>42</v>
      </c>
      <c r="O125" s="41"/>
      <c r="P125" s="184">
        <f t="shared" si="11"/>
        <v>0</v>
      </c>
      <c r="Q125" s="184">
        <v>0.002</v>
      </c>
      <c r="R125" s="184">
        <f t="shared" si="12"/>
        <v>0.002</v>
      </c>
      <c r="S125" s="184">
        <v>0</v>
      </c>
      <c r="T125" s="185">
        <f t="shared" si="13"/>
        <v>0</v>
      </c>
      <c r="AR125" s="23" t="s">
        <v>167</v>
      </c>
      <c r="AT125" s="23" t="s">
        <v>204</v>
      </c>
      <c r="AU125" s="23" t="s">
        <v>81</v>
      </c>
      <c r="AY125" s="23" t="s">
        <v>128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23" t="s">
        <v>79</v>
      </c>
      <c r="BK125" s="186">
        <f t="shared" si="19"/>
        <v>0</v>
      </c>
      <c r="BL125" s="23" t="s">
        <v>135</v>
      </c>
      <c r="BM125" s="23" t="s">
        <v>366</v>
      </c>
    </row>
    <row r="126" spans="2:65" s="1" customFormat="1" ht="22.5" customHeight="1">
      <c r="B126" s="174"/>
      <c r="C126" s="206" t="s">
        <v>231</v>
      </c>
      <c r="D126" s="206" t="s">
        <v>204</v>
      </c>
      <c r="E126" s="207" t="s">
        <v>367</v>
      </c>
      <c r="F126" s="208" t="s">
        <v>368</v>
      </c>
      <c r="G126" s="209" t="s">
        <v>218</v>
      </c>
      <c r="H126" s="210">
        <v>1</v>
      </c>
      <c r="I126" s="211"/>
      <c r="J126" s="212">
        <f t="shared" si="10"/>
        <v>0</v>
      </c>
      <c r="K126" s="208" t="s">
        <v>134</v>
      </c>
      <c r="L126" s="213"/>
      <c r="M126" s="214" t="s">
        <v>5</v>
      </c>
      <c r="N126" s="215" t="s">
        <v>42</v>
      </c>
      <c r="O126" s="41"/>
      <c r="P126" s="184">
        <f t="shared" si="11"/>
        <v>0</v>
      </c>
      <c r="Q126" s="184">
        <v>0.006</v>
      </c>
      <c r="R126" s="184">
        <f t="shared" si="12"/>
        <v>0.006</v>
      </c>
      <c r="S126" s="184">
        <v>0</v>
      </c>
      <c r="T126" s="185">
        <f t="shared" si="13"/>
        <v>0</v>
      </c>
      <c r="AR126" s="23" t="s">
        <v>167</v>
      </c>
      <c r="AT126" s="23" t="s">
        <v>204</v>
      </c>
      <c r="AU126" s="23" t="s">
        <v>81</v>
      </c>
      <c r="AY126" s="23" t="s">
        <v>128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23" t="s">
        <v>79</v>
      </c>
      <c r="BK126" s="186">
        <f t="shared" si="19"/>
        <v>0</v>
      </c>
      <c r="BL126" s="23" t="s">
        <v>135</v>
      </c>
      <c r="BM126" s="23" t="s">
        <v>369</v>
      </c>
    </row>
    <row r="127" spans="2:65" s="1" customFormat="1" ht="22.5" customHeight="1">
      <c r="B127" s="174"/>
      <c r="C127" s="206" t="s">
        <v>235</v>
      </c>
      <c r="D127" s="206" t="s">
        <v>204</v>
      </c>
      <c r="E127" s="207" t="s">
        <v>370</v>
      </c>
      <c r="F127" s="208" t="s">
        <v>371</v>
      </c>
      <c r="G127" s="209" t="s">
        <v>218</v>
      </c>
      <c r="H127" s="210">
        <v>1</v>
      </c>
      <c r="I127" s="211"/>
      <c r="J127" s="212">
        <f t="shared" si="10"/>
        <v>0</v>
      </c>
      <c r="K127" s="208" t="s">
        <v>134</v>
      </c>
      <c r="L127" s="213"/>
      <c r="M127" s="214" t="s">
        <v>5</v>
      </c>
      <c r="N127" s="215" t="s">
        <v>42</v>
      </c>
      <c r="O127" s="41"/>
      <c r="P127" s="184">
        <f t="shared" si="11"/>
        <v>0</v>
      </c>
      <c r="Q127" s="184">
        <v>0.005</v>
      </c>
      <c r="R127" s="184">
        <f t="shared" si="12"/>
        <v>0.005</v>
      </c>
      <c r="S127" s="184">
        <v>0</v>
      </c>
      <c r="T127" s="185">
        <f t="shared" si="13"/>
        <v>0</v>
      </c>
      <c r="AR127" s="23" t="s">
        <v>167</v>
      </c>
      <c r="AT127" s="23" t="s">
        <v>204</v>
      </c>
      <c r="AU127" s="23" t="s">
        <v>81</v>
      </c>
      <c r="AY127" s="23" t="s">
        <v>128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23" t="s">
        <v>79</v>
      </c>
      <c r="BK127" s="186">
        <f t="shared" si="19"/>
        <v>0</v>
      </c>
      <c r="BL127" s="23" t="s">
        <v>135</v>
      </c>
      <c r="BM127" s="23" t="s">
        <v>372</v>
      </c>
    </row>
    <row r="128" spans="2:65" s="1" customFormat="1" ht="22.5" customHeight="1">
      <c r="B128" s="174"/>
      <c r="C128" s="175" t="s">
        <v>239</v>
      </c>
      <c r="D128" s="175" t="s">
        <v>130</v>
      </c>
      <c r="E128" s="176" t="s">
        <v>373</v>
      </c>
      <c r="F128" s="177" t="s">
        <v>374</v>
      </c>
      <c r="G128" s="178" t="s">
        <v>218</v>
      </c>
      <c r="H128" s="179">
        <v>2</v>
      </c>
      <c r="I128" s="180"/>
      <c r="J128" s="181">
        <f t="shared" si="10"/>
        <v>0</v>
      </c>
      <c r="K128" s="177" t="s">
        <v>5</v>
      </c>
      <c r="L128" s="40"/>
      <c r="M128" s="182" t="s">
        <v>5</v>
      </c>
      <c r="N128" s="183" t="s">
        <v>42</v>
      </c>
      <c r="O128" s="41"/>
      <c r="P128" s="184">
        <f t="shared" si="11"/>
        <v>0</v>
      </c>
      <c r="Q128" s="184">
        <v>0</v>
      </c>
      <c r="R128" s="184">
        <f t="shared" si="12"/>
        <v>0</v>
      </c>
      <c r="S128" s="184">
        <v>0.055</v>
      </c>
      <c r="T128" s="185">
        <f t="shared" si="13"/>
        <v>0.11</v>
      </c>
      <c r="AR128" s="23" t="s">
        <v>135</v>
      </c>
      <c r="AT128" s="23" t="s">
        <v>130</v>
      </c>
      <c r="AU128" s="23" t="s">
        <v>81</v>
      </c>
      <c r="AY128" s="23" t="s">
        <v>128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23" t="s">
        <v>79</v>
      </c>
      <c r="BK128" s="186">
        <f t="shared" si="19"/>
        <v>0</v>
      </c>
      <c r="BL128" s="23" t="s">
        <v>135</v>
      </c>
      <c r="BM128" s="23" t="s">
        <v>375</v>
      </c>
    </row>
    <row r="129" spans="2:65" s="1" customFormat="1" ht="22.5" customHeight="1">
      <c r="B129" s="174"/>
      <c r="C129" s="175" t="s">
        <v>243</v>
      </c>
      <c r="D129" s="175" t="s">
        <v>130</v>
      </c>
      <c r="E129" s="176" t="s">
        <v>228</v>
      </c>
      <c r="F129" s="177" t="s">
        <v>229</v>
      </c>
      <c r="G129" s="178" t="s">
        <v>218</v>
      </c>
      <c r="H129" s="179">
        <v>5</v>
      </c>
      <c r="I129" s="180"/>
      <c r="J129" s="181">
        <f t="shared" si="10"/>
        <v>0</v>
      </c>
      <c r="K129" s="177" t="s">
        <v>134</v>
      </c>
      <c r="L129" s="40"/>
      <c r="M129" s="182" t="s">
        <v>5</v>
      </c>
      <c r="N129" s="183" t="s">
        <v>42</v>
      </c>
      <c r="O129" s="41"/>
      <c r="P129" s="184">
        <f t="shared" si="11"/>
        <v>0</v>
      </c>
      <c r="Q129" s="184">
        <v>0.11241</v>
      </c>
      <c r="R129" s="184">
        <f t="shared" si="12"/>
        <v>0.5620499999999999</v>
      </c>
      <c r="S129" s="184">
        <v>0</v>
      </c>
      <c r="T129" s="185">
        <f t="shared" si="13"/>
        <v>0</v>
      </c>
      <c r="AR129" s="23" t="s">
        <v>135</v>
      </c>
      <c r="AT129" s="23" t="s">
        <v>130</v>
      </c>
      <c r="AU129" s="23" t="s">
        <v>81</v>
      </c>
      <c r="AY129" s="23" t="s">
        <v>128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23" t="s">
        <v>79</v>
      </c>
      <c r="BK129" s="186">
        <f t="shared" si="19"/>
        <v>0</v>
      </c>
      <c r="BL129" s="23" t="s">
        <v>135</v>
      </c>
      <c r="BM129" s="23" t="s">
        <v>376</v>
      </c>
    </row>
    <row r="130" spans="2:65" s="1" customFormat="1" ht="22.5" customHeight="1">
      <c r="B130" s="174"/>
      <c r="C130" s="206" t="s">
        <v>247</v>
      </c>
      <c r="D130" s="206" t="s">
        <v>204</v>
      </c>
      <c r="E130" s="207" t="s">
        <v>232</v>
      </c>
      <c r="F130" s="208" t="s">
        <v>233</v>
      </c>
      <c r="G130" s="209" t="s">
        <v>218</v>
      </c>
      <c r="H130" s="210">
        <v>5</v>
      </c>
      <c r="I130" s="211"/>
      <c r="J130" s="212">
        <f t="shared" si="10"/>
        <v>0</v>
      </c>
      <c r="K130" s="208" t="s">
        <v>134</v>
      </c>
      <c r="L130" s="213"/>
      <c r="M130" s="214" t="s">
        <v>5</v>
      </c>
      <c r="N130" s="215" t="s">
        <v>42</v>
      </c>
      <c r="O130" s="41"/>
      <c r="P130" s="184">
        <f t="shared" si="11"/>
        <v>0</v>
      </c>
      <c r="Q130" s="184">
        <v>0.0065</v>
      </c>
      <c r="R130" s="184">
        <f t="shared" si="12"/>
        <v>0.0325</v>
      </c>
      <c r="S130" s="184">
        <v>0</v>
      </c>
      <c r="T130" s="185">
        <f t="shared" si="13"/>
        <v>0</v>
      </c>
      <c r="AR130" s="23" t="s">
        <v>167</v>
      </c>
      <c r="AT130" s="23" t="s">
        <v>204</v>
      </c>
      <c r="AU130" s="23" t="s">
        <v>81</v>
      </c>
      <c r="AY130" s="23" t="s">
        <v>128</v>
      </c>
      <c r="BE130" s="186">
        <f t="shared" si="14"/>
        <v>0</v>
      </c>
      <c r="BF130" s="186">
        <f t="shared" si="15"/>
        <v>0</v>
      </c>
      <c r="BG130" s="186">
        <f t="shared" si="16"/>
        <v>0</v>
      </c>
      <c r="BH130" s="186">
        <f t="shared" si="17"/>
        <v>0</v>
      </c>
      <c r="BI130" s="186">
        <f t="shared" si="18"/>
        <v>0</v>
      </c>
      <c r="BJ130" s="23" t="s">
        <v>79</v>
      </c>
      <c r="BK130" s="186">
        <f t="shared" si="19"/>
        <v>0</v>
      </c>
      <c r="BL130" s="23" t="s">
        <v>135</v>
      </c>
      <c r="BM130" s="23" t="s">
        <v>377</v>
      </c>
    </row>
    <row r="131" spans="2:65" s="1" customFormat="1" ht="22.5" customHeight="1">
      <c r="B131" s="174"/>
      <c r="C131" s="206" t="s">
        <v>251</v>
      </c>
      <c r="D131" s="206" t="s">
        <v>204</v>
      </c>
      <c r="E131" s="207" t="s">
        <v>236</v>
      </c>
      <c r="F131" s="208" t="s">
        <v>237</v>
      </c>
      <c r="G131" s="209" t="s">
        <v>218</v>
      </c>
      <c r="H131" s="210">
        <v>5</v>
      </c>
      <c r="I131" s="211"/>
      <c r="J131" s="212">
        <f t="shared" si="10"/>
        <v>0</v>
      </c>
      <c r="K131" s="208" t="s">
        <v>134</v>
      </c>
      <c r="L131" s="213"/>
      <c r="M131" s="214" t="s">
        <v>5</v>
      </c>
      <c r="N131" s="215" t="s">
        <v>42</v>
      </c>
      <c r="O131" s="41"/>
      <c r="P131" s="184">
        <f t="shared" si="11"/>
        <v>0</v>
      </c>
      <c r="Q131" s="184">
        <v>0.0033</v>
      </c>
      <c r="R131" s="184">
        <f t="shared" si="12"/>
        <v>0.0165</v>
      </c>
      <c r="S131" s="184">
        <v>0</v>
      </c>
      <c r="T131" s="185">
        <f t="shared" si="13"/>
        <v>0</v>
      </c>
      <c r="AR131" s="23" t="s">
        <v>167</v>
      </c>
      <c r="AT131" s="23" t="s">
        <v>204</v>
      </c>
      <c r="AU131" s="23" t="s">
        <v>81</v>
      </c>
      <c r="AY131" s="23" t="s">
        <v>128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23" t="s">
        <v>79</v>
      </c>
      <c r="BK131" s="186">
        <f t="shared" si="19"/>
        <v>0</v>
      </c>
      <c r="BL131" s="23" t="s">
        <v>135</v>
      </c>
      <c r="BM131" s="23" t="s">
        <v>378</v>
      </c>
    </row>
    <row r="132" spans="2:65" s="1" customFormat="1" ht="22.5" customHeight="1">
      <c r="B132" s="174"/>
      <c r="C132" s="206" t="s">
        <v>255</v>
      </c>
      <c r="D132" s="206" t="s">
        <v>204</v>
      </c>
      <c r="E132" s="207" t="s">
        <v>240</v>
      </c>
      <c r="F132" s="208" t="s">
        <v>241</v>
      </c>
      <c r="G132" s="209" t="s">
        <v>218</v>
      </c>
      <c r="H132" s="210">
        <v>5</v>
      </c>
      <c r="I132" s="211"/>
      <c r="J132" s="212">
        <f t="shared" si="10"/>
        <v>0</v>
      </c>
      <c r="K132" s="208" t="s">
        <v>134</v>
      </c>
      <c r="L132" s="213"/>
      <c r="M132" s="214" t="s">
        <v>5</v>
      </c>
      <c r="N132" s="215" t="s">
        <v>42</v>
      </c>
      <c r="O132" s="41"/>
      <c r="P132" s="184">
        <f t="shared" si="11"/>
        <v>0</v>
      </c>
      <c r="Q132" s="184">
        <v>0.00015</v>
      </c>
      <c r="R132" s="184">
        <f t="shared" si="12"/>
        <v>0.0007499999999999999</v>
      </c>
      <c r="S132" s="184">
        <v>0</v>
      </c>
      <c r="T132" s="185">
        <f t="shared" si="13"/>
        <v>0</v>
      </c>
      <c r="AR132" s="23" t="s">
        <v>167</v>
      </c>
      <c r="AT132" s="23" t="s">
        <v>204</v>
      </c>
      <c r="AU132" s="23" t="s">
        <v>81</v>
      </c>
      <c r="AY132" s="23" t="s">
        <v>128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23" t="s">
        <v>79</v>
      </c>
      <c r="BK132" s="186">
        <f t="shared" si="19"/>
        <v>0</v>
      </c>
      <c r="BL132" s="23" t="s">
        <v>135</v>
      </c>
      <c r="BM132" s="23" t="s">
        <v>379</v>
      </c>
    </row>
    <row r="133" spans="2:65" s="1" customFormat="1" ht="22.5" customHeight="1">
      <c r="B133" s="174"/>
      <c r="C133" s="206" t="s">
        <v>261</v>
      </c>
      <c r="D133" s="206" t="s">
        <v>204</v>
      </c>
      <c r="E133" s="207" t="s">
        <v>244</v>
      </c>
      <c r="F133" s="208" t="s">
        <v>245</v>
      </c>
      <c r="G133" s="209" t="s">
        <v>218</v>
      </c>
      <c r="H133" s="210">
        <v>5</v>
      </c>
      <c r="I133" s="211"/>
      <c r="J133" s="212">
        <f t="shared" si="10"/>
        <v>0</v>
      </c>
      <c r="K133" s="208" t="s">
        <v>134</v>
      </c>
      <c r="L133" s="213"/>
      <c r="M133" s="214" t="s">
        <v>5</v>
      </c>
      <c r="N133" s="215" t="s">
        <v>42</v>
      </c>
      <c r="O133" s="41"/>
      <c r="P133" s="184">
        <f t="shared" si="11"/>
        <v>0</v>
      </c>
      <c r="Q133" s="184">
        <v>0.0004</v>
      </c>
      <c r="R133" s="184">
        <f t="shared" si="12"/>
        <v>0.002</v>
      </c>
      <c r="S133" s="184">
        <v>0</v>
      </c>
      <c r="T133" s="185">
        <f t="shared" si="13"/>
        <v>0</v>
      </c>
      <c r="AR133" s="23" t="s">
        <v>167</v>
      </c>
      <c r="AT133" s="23" t="s">
        <v>204</v>
      </c>
      <c r="AU133" s="23" t="s">
        <v>81</v>
      </c>
      <c r="AY133" s="23" t="s">
        <v>128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23" t="s">
        <v>79</v>
      </c>
      <c r="BK133" s="186">
        <f t="shared" si="19"/>
        <v>0</v>
      </c>
      <c r="BL133" s="23" t="s">
        <v>135</v>
      </c>
      <c r="BM133" s="23" t="s">
        <v>380</v>
      </c>
    </row>
    <row r="134" spans="2:65" s="1" customFormat="1" ht="22.5" customHeight="1">
      <c r="B134" s="174"/>
      <c r="C134" s="175" t="s">
        <v>265</v>
      </c>
      <c r="D134" s="175" t="s">
        <v>130</v>
      </c>
      <c r="E134" s="176" t="s">
        <v>248</v>
      </c>
      <c r="F134" s="177" t="s">
        <v>249</v>
      </c>
      <c r="G134" s="178" t="s">
        <v>146</v>
      </c>
      <c r="H134" s="179">
        <v>111</v>
      </c>
      <c r="I134" s="180"/>
      <c r="J134" s="181">
        <f t="shared" si="10"/>
        <v>0</v>
      </c>
      <c r="K134" s="177" t="s">
        <v>134</v>
      </c>
      <c r="L134" s="40"/>
      <c r="M134" s="182" t="s">
        <v>5</v>
      </c>
      <c r="N134" s="183" t="s">
        <v>42</v>
      </c>
      <c r="O134" s="41"/>
      <c r="P134" s="184">
        <f t="shared" si="11"/>
        <v>0</v>
      </c>
      <c r="Q134" s="184">
        <v>0.10095</v>
      </c>
      <c r="R134" s="184">
        <f t="shared" si="12"/>
        <v>11.205449999999999</v>
      </c>
      <c r="S134" s="184">
        <v>0</v>
      </c>
      <c r="T134" s="185">
        <f t="shared" si="13"/>
        <v>0</v>
      </c>
      <c r="AR134" s="23" t="s">
        <v>135</v>
      </c>
      <c r="AT134" s="23" t="s">
        <v>130</v>
      </c>
      <c r="AU134" s="23" t="s">
        <v>81</v>
      </c>
      <c r="AY134" s="23" t="s">
        <v>128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23" t="s">
        <v>79</v>
      </c>
      <c r="BK134" s="186">
        <f t="shared" si="19"/>
        <v>0</v>
      </c>
      <c r="BL134" s="23" t="s">
        <v>135</v>
      </c>
      <c r="BM134" s="23" t="s">
        <v>381</v>
      </c>
    </row>
    <row r="135" spans="2:65" s="1" customFormat="1" ht="22.5" customHeight="1">
      <c r="B135" s="174"/>
      <c r="C135" s="206" t="s">
        <v>270</v>
      </c>
      <c r="D135" s="206" t="s">
        <v>204</v>
      </c>
      <c r="E135" s="207" t="s">
        <v>252</v>
      </c>
      <c r="F135" s="208" t="s">
        <v>253</v>
      </c>
      <c r="G135" s="209" t="s">
        <v>218</v>
      </c>
      <c r="H135" s="210">
        <v>116.55</v>
      </c>
      <c r="I135" s="211"/>
      <c r="J135" s="212">
        <f t="shared" si="10"/>
        <v>0</v>
      </c>
      <c r="K135" s="208" t="s">
        <v>5</v>
      </c>
      <c r="L135" s="213"/>
      <c r="M135" s="214" t="s">
        <v>5</v>
      </c>
      <c r="N135" s="215" t="s">
        <v>42</v>
      </c>
      <c r="O135" s="41"/>
      <c r="P135" s="184">
        <f t="shared" si="11"/>
        <v>0</v>
      </c>
      <c r="Q135" s="184">
        <v>0.03</v>
      </c>
      <c r="R135" s="184">
        <f t="shared" si="12"/>
        <v>3.4964999999999997</v>
      </c>
      <c r="S135" s="184">
        <v>0</v>
      </c>
      <c r="T135" s="185">
        <f t="shared" si="13"/>
        <v>0</v>
      </c>
      <c r="AR135" s="23" t="s">
        <v>167</v>
      </c>
      <c r="AT135" s="23" t="s">
        <v>204</v>
      </c>
      <c r="AU135" s="23" t="s">
        <v>81</v>
      </c>
      <c r="AY135" s="23" t="s">
        <v>128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23" t="s">
        <v>79</v>
      </c>
      <c r="BK135" s="186">
        <f t="shared" si="19"/>
        <v>0</v>
      </c>
      <c r="BL135" s="23" t="s">
        <v>135</v>
      </c>
      <c r="BM135" s="23" t="s">
        <v>382</v>
      </c>
    </row>
    <row r="136" spans="2:65" s="1" customFormat="1" ht="31.5" customHeight="1">
      <c r="B136" s="174"/>
      <c r="C136" s="175" t="s">
        <v>275</v>
      </c>
      <c r="D136" s="175" t="s">
        <v>130</v>
      </c>
      <c r="E136" s="176" t="s">
        <v>256</v>
      </c>
      <c r="F136" s="177" t="s">
        <v>257</v>
      </c>
      <c r="G136" s="178" t="s">
        <v>151</v>
      </c>
      <c r="H136" s="179">
        <v>2.775</v>
      </c>
      <c r="I136" s="180"/>
      <c r="J136" s="181">
        <f t="shared" si="10"/>
        <v>0</v>
      </c>
      <c r="K136" s="177" t="s">
        <v>134</v>
      </c>
      <c r="L136" s="40"/>
      <c r="M136" s="182" t="s">
        <v>5</v>
      </c>
      <c r="N136" s="183" t="s">
        <v>42</v>
      </c>
      <c r="O136" s="41"/>
      <c r="P136" s="184">
        <f t="shared" si="11"/>
        <v>0</v>
      </c>
      <c r="Q136" s="184">
        <v>2.25634</v>
      </c>
      <c r="R136" s="184">
        <f t="shared" si="12"/>
        <v>6.261343499999999</v>
      </c>
      <c r="S136" s="184">
        <v>0</v>
      </c>
      <c r="T136" s="185">
        <f t="shared" si="13"/>
        <v>0</v>
      </c>
      <c r="AR136" s="23" t="s">
        <v>135</v>
      </c>
      <c r="AT136" s="23" t="s">
        <v>130</v>
      </c>
      <c r="AU136" s="23" t="s">
        <v>81</v>
      </c>
      <c r="AY136" s="23" t="s">
        <v>128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23" t="s">
        <v>79</v>
      </c>
      <c r="BK136" s="186">
        <f t="shared" si="19"/>
        <v>0</v>
      </c>
      <c r="BL136" s="23" t="s">
        <v>135</v>
      </c>
      <c r="BM136" s="23" t="s">
        <v>383</v>
      </c>
    </row>
    <row r="137" spans="2:51" s="12" customFormat="1" ht="13.5">
      <c r="B137" s="196"/>
      <c r="D137" s="197" t="s">
        <v>153</v>
      </c>
      <c r="E137" s="198" t="s">
        <v>5</v>
      </c>
      <c r="F137" s="199" t="s">
        <v>322</v>
      </c>
      <c r="H137" s="200">
        <v>2.775</v>
      </c>
      <c r="I137" s="201"/>
      <c r="L137" s="196"/>
      <c r="M137" s="202"/>
      <c r="N137" s="203"/>
      <c r="O137" s="203"/>
      <c r="P137" s="203"/>
      <c r="Q137" s="203"/>
      <c r="R137" s="203"/>
      <c r="S137" s="203"/>
      <c r="T137" s="204"/>
      <c r="AT137" s="205" t="s">
        <v>153</v>
      </c>
      <c r="AU137" s="205" t="s">
        <v>81</v>
      </c>
      <c r="AV137" s="12" t="s">
        <v>81</v>
      </c>
      <c r="AW137" s="12" t="s">
        <v>35</v>
      </c>
      <c r="AX137" s="12" t="s">
        <v>79</v>
      </c>
      <c r="AY137" s="205" t="s">
        <v>128</v>
      </c>
    </row>
    <row r="138" spans="2:65" s="1" customFormat="1" ht="22.5" customHeight="1">
      <c r="B138" s="174"/>
      <c r="C138" s="175" t="s">
        <v>279</v>
      </c>
      <c r="D138" s="175" t="s">
        <v>130</v>
      </c>
      <c r="E138" s="176" t="s">
        <v>384</v>
      </c>
      <c r="F138" s="177" t="s">
        <v>385</v>
      </c>
      <c r="G138" s="178" t="s">
        <v>146</v>
      </c>
      <c r="H138" s="179">
        <v>19</v>
      </c>
      <c r="I138" s="180"/>
      <c r="J138" s="181">
        <f>ROUND(I138*H138,2)</f>
        <v>0</v>
      </c>
      <c r="K138" s="177" t="s">
        <v>134</v>
      </c>
      <c r="L138" s="40"/>
      <c r="M138" s="182" t="s">
        <v>5</v>
      </c>
      <c r="N138" s="183" t="s">
        <v>42</v>
      </c>
      <c r="O138" s="41"/>
      <c r="P138" s="184">
        <f>O138*H138</f>
        <v>0</v>
      </c>
      <c r="Q138" s="184">
        <v>0</v>
      </c>
      <c r="R138" s="184">
        <f>Q138*H138</f>
        <v>0</v>
      </c>
      <c r="S138" s="184">
        <v>0.482</v>
      </c>
      <c r="T138" s="185">
        <f>S138*H138</f>
        <v>9.158</v>
      </c>
      <c r="AR138" s="23" t="s">
        <v>135</v>
      </c>
      <c r="AT138" s="23" t="s">
        <v>130</v>
      </c>
      <c r="AU138" s="23" t="s">
        <v>81</v>
      </c>
      <c r="AY138" s="23" t="s">
        <v>128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23" t="s">
        <v>79</v>
      </c>
      <c r="BK138" s="186">
        <f>ROUND(I138*H138,2)</f>
        <v>0</v>
      </c>
      <c r="BL138" s="23" t="s">
        <v>135</v>
      </c>
      <c r="BM138" s="23" t="s">
        <v>386</v>
      </c>
    </row>
    <row r="139" spans="2:51" s="12" customFormat="1" ht="13.5">
      <c r="B139" s="196"/>
      <c r="D139" s="197" t="s">
        <v>153</v>
      </c>
      <c r="E139" s="198" t="s">
        <v>5</v>
      </c>
      <c r="F139" s="199" t="s">
        <v>387</v>
      </c>
      <c r="H139" s="200">
        <v>19</v>
      </c>
      <c r="I139" s="201"/>
      <c r="L139" s="196"/>
      <c r="M139" s="202"/>
      <c r="N139" s="203"/>
      <c r="O139" s="203"/>
      <c r="P139" s="203"/>
      <c r="Q139" s="203"/>
      <c r="R139" s="203"/>
      <c r="S139" s="203"/>
      <c r="T139" s="204"/>
      <c r="AT139" s="205" t="s">
        <v>153</v>
      </c>
      <c r="AU139" s="205" t="s">
        <v>81</v>
      </c>
      <c r="AV139" s="12" t="s">
        <v>81</v>
      </c>
      <c r="AW139" s="12" t="s">
        <v>35</v>
      </c>
      <c r="AX139" s="12" t="s">
        <v>79</v>
      </c>
      <c r="AY139" s="205" t="s">
        <v>128</v>
      </c>
    </row>
    <row r="140" spans="2:65" s="1" customFormat="1" ht="22.5" customHeight="1">
      <c r="B140" s="174"/>
      <c r="C140" s="175" t="s">
        <v>284</v>
      </c>
      <c r="D140" s="175" t="s">
        <v>130</v>
      </c>
      <c r="E140" s="176" t="s">
        <v>388</v>
      </c>
      <c r="F140" s="177" t="s">
        <v>389</v>
      </c>
      <c r="G140" s="178" t="s">
        <v>218</v>
      </c>
      <c r="H140" s="179">
        <v>1</v>
      </c>
      <c r="I140" s="180"/>
      <c r="J140" s="181">
        <f>ROUND(I140*H140,2)</f>
        <v>0</v>
      </c>
      <c r="K140" s="177" t="s">
        <v>134</v>
      </c>
      <c r="L140" s="40"/>
      <c r="M140" s="182" t="s">
        <v>5</v>
      </c>
      <c r="N140" s="183" t="s">
        <v>42</v>
      </c>
      <c r="O140" s="41"/>
      <c r="P140" s="184">
        <f>O140*H140</f>
        <v>0</v>
      </c>
      <c r="Q140" s="184">
        <v>5.6232</v>
      </c>
      <c r="R140" s="184">
        <f>Q140*H140</f>
        <v>5.6232</v>
      </c>
      <c r="S140" s="184">
        <v>0</v>
      </c>
      <c r="T140" s="185">
        <f>S140*H140</f>
        <v>0</v>
      </c>
      <c r="AR140" s="23" t="s">
        <v>135</v>
      </c>
      <c r="AT140" s="23" t="s">
        <v>130</v>
      </c>
      <c r="AU140" s="23" t="s">
        <v>81</v>
      </c>
      <c r="AY140" s="23" t="s">
        <v>128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23" t="s">
        <v>79</v>
      </c>
      <c r="BK140" s="186">
        <f>ROUND(I140*H140,2)</f>
        <v>0</v>
      </c>
      <c r="BL140" s="23" t="s">
        <v>135</v>
      </c>
      <c r="BM140" s="23" t="s">
        <v>390</v>
      </c>
    </row>
    <row r="141" spans="2:65" s="1" customFormat="1" ht="22.5" customHeight="1">
      <c r="B141" s="174"/>
      <c r="C141" s="175" t="s">
        <v>288</v>
      </c>
      <c r="D141" s="175" t="s">
        <v>130</v>
      </c>
      <c r="E141" s="176" t="s">
        <v>391</v>
      </c>
      <c r="F141" s="177" t="s">
        <v>392</v>
      </c>
      <c r="G141" s="178" t="s">
        <v>218</v>
      </c>
      <c r="H141" s="179">
        <v>1</v>
      </c>
      <c r="I141" s="180"/>
      <c r="J141" s="181">
        <f>ROUND(I141*H141,2)</f>
        <v>0</v>
      </c>
      <c r="K141" s="177" t="s">
        <v>134</v>
      </c>
      <c r="L141" s="40"/>
      <c r="M141" s="182" t="s">
        <v>5</v>
      </c>
      <c r="N141" s="183" t="s">
        <v>42</v>
      </c>
      <c r="O141" s="41"/>
      <c r="P141" s="184">
        <f>O141*H141</f>
        <v>0</v>
      </c>
      <c r="Q141" s="184">
        <v>10.224</v>
      </c>
      <c r="R141" s="184">
        <f>Q141*H141</f>
        <v>10.224</v>
      </c>
      <c r="S141" s="184">
        <v>0</v>
      </c>
      <c r="T141" s="185">
        <f>S141*H141</f>
        <v>0</v>
      </c>
      <c r="AR141" s="23" t="s">
        <v>135</v>
      </c>
      <c r="AT141" s="23" t="s">
        <v>130</v>
      </c>
      <c r="AU141" s="23" t="s">
        <v>81</v>
      </c>
      <c r="AY141" s="23" t="s">
        <v>128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3" t="s">
        <v>79</v>
      </c>
      <c r="BK141" s="186">
        <f>ROUND(I141*H141,2)</f>
        <v>0</v>
      </c>
      <c r="BL141" s="23" t="s">
        <v>135</v>
      </c>
      <c r="BM141" s="23" t="s">
        <v>393</v>
      </c>
    </row>
    <row r="142" spans="2:63" s="10" customFormat="1" ht="29.25" customHeight="1">
      <c r="B142" s="160"/>
      <c r="D142" s="171" t="s">
        <v>70</v>
      </c>
      <c r="E142" s="172" t="s">
        <v>259</v>
      </c>
      <c r="F142" s="172" t="s">
        <v>260</v>
      </c>
      <c r="I142" s="163"/>
      <c r="J142" s="173">
        <f>BK142</f>
        <v>0</v>
      </c>
      <c r="L142" s="160"/>
      <c r="M142" s="165"/>
      <c r="N142" s="166"/>
      <c r="O142" s="166"/>
      <c r="P142" s="167">
        <f>SUM(P143:P144)</f>
        <v>0</v>
      </c>
      <c r="Q142" s="166"/>
      <c r="R142" s="167">
        <f>SUM(R143:R144)</f>
        <v>0</v>
      </c>
      <c r="S142" s="166"/>
      <c r="T142" s="168">
        <f>SUM(T143:T144)</f>
        <v>0</v>
      </c>
      <c r="AR142" s="161" t="s">
        <v>79</v>
      </c>
      <c r="AT142" s="169" t="s">
        <v>70</v>
      </c>
      <c r="AU142" s="169" t="s">
        <v>79</v>
      </c>
      <c r="AY142" s="161" t="s">
        <v>128</v>
      </c>
      <c r="BK142" s="170">
        <f>SUM(BK143:BK144)</f>
        <v>0</v>
      </c>
    </row>
    <row r="143" spans="2:65" s="1" customFormat="1" ht="22.5" customHeight="1">
      <c r="B143" s="174"/>
      <c r="C143" s="175" t="s">
        <v>294</v>
      </c>
      <c r="D143" s="175" t="s">
        <v>130</v>
      </c>
      <c r="E143" s="176" t="s">
        <v>394</v>
      </c>
      <c r="F143" s="177" t="s">
        <v>395</v>
      </c>
      <c r="G143" s="178" t="s">
        <v>184</v>
      </c>
      <c r="H143" s="179">
        <v>9.268</v>
      </c>
      <c r="I143" s="180"/>
      <c r="J143" s="181">
        <f>ROUND(I143*H143,2)</f>
        <v>0</v>
      </c>
      <c r="K143" s="177" t="s">
        <v>134</v>
      </c>
      <c r="L143" s="40"/>
      <c r="M143" s="182" t="s">
        <v>5</v>
      </c>
      <c r="N143" s="183" t="s">
        <v>42</v>
      </c>
      <c r="O143" s="41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AR143" s="23" t="s">
        <v>135</v>
      </c>
      <c r="AT143" s="23" t="s">
        <v>130</v>
      </c>
      <c r="AU143" s="23" t="s">
        <v>81</v>
      </c>
      <c r="AY143" s="23" t="s">
        <v>128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23" t="s">
        <v>79</v>
      </c>
      <c r="BK143" s="186">
        <f>ROUND(I143*H143,2)</f>
        <v>0</v>
      </c>
      <c r="BL143" s="23" t="s">
        <v>135</v>
      </c>
      <c r="BM143" s="23" t="s">
        <v>396</v>
      </c>
    </row>
    <row r="144" spans="2:65" s="1" customFormat="1" ht="22.5" customHeight="1">
      <c r="B144" s="174"/>
      <c r="C144" s="175" t="s">
        <v>302</v>
      </c>
      <c r="D144" s="175" t="s">
        <v>130</v>
      </c>
      <c r="E144" s="176" t="s">
        <v>397</v>
      </c>
      <c r="F144" s="177" t="s">
        <v>398</v>
      </c>
      <c r="G144" s="178" t="s">
        <v>184</v>
      </c>
      <c r="H144" s="179">
        <v>9.268</v>
      </c>
      <c r="I144" s="180"/>
      <c r="J144" s="181">
        <f>ROUND(I144*H144,2)</f>
        <v>0</v>
      </c>
      <c r="K144" s="177" t="s">
        <v>134</v>
      </c>
      <c r="L144" s="40"/>
      <c r="M144" s="182" t="s">
        <v>5</v>
      </c>
      <c r="N144" s="183" t="s">
        <v>42</v>
      </c>
      <c r="O144" s="41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AR144" s="23" t="s">
        <v>135</v>
      </c>
      <c r="AT144" s="23" t="s">
        <v>130</v>
      </c>
      <c r="AU144" s="23" t="s">
        <v>81</v>
      </c>
      <c r="AY144" s="23" t="s">
        <v>128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3" t="s">
        <v>79</v>
      </c>
      <c r="BK144" s="186">
        <f>ROUND(I144*H144,2)</f>
        <v>0</v>
      </c>
      <c r="BL144" s="23" t="s">
        <v>135</v>
      </c>
      <c r="BM144" s="23" t="s">
        <v>399</v>
      </c>
    </row>
    <row r="145" spans="2:63" s="10" customFormat="1" ht="29.25" customHeight="1">
      <c r="B145" s="160"/>
      <c r="D145" s="171" t="s">
        <v>70</v>
      </c>
      <c r="E145" s="172" t="s">
        <v>292</v>
      </c>
      <c r="F145" s="172" t="s">
        <v>293</v>
      </c>
      <c r="I145" s="163"/>
      <c r="J145" s="173">
        <f>BK145</f>
        <v>0</v>
      </c>
      <c r="L145" s="160"/>
      <c r="M145" s="165"/>
      <c r="N145" s="166"/>
      <c r="O145" s="166"/>
      <c r="P145" s="167">
        <f>P146</f>
        <v>0</v>
      </c>
      <c r="Q145" s="166"/>
      <c r="R145" s="167">
        <f>R146</f>
        <v>0</v>
      </c>
      <c r="S145" s="166"/>
      <c r="T145" s="168">
        <f>T146</f>
        <v>0</v>
      </c>
      <c r="AR145" s="161" t="s">
        <v>79</v>
      </c>
      <c r="AT145" s="169" t="s">
        <v>70</v>
      </c>
      <c r="AU145" s="169" t="s">
        <v>79</v>
      </c>
      <c r="AY145" s="161" t="s">
        <v>128</v>
      </c>
      <c r="BK145" s="170">
        <f>BK146</f>
        <v>0</v>
      </c>
    </row>
    <row r="146" spans="2:65" s="1" customFormat="1" ht="22.5" customHeight="1">
      <c r="B146" s="174"/>
      <c r="C146" s="175" t="s">
        <v>309</v>
      </c>
      <c r="D146" s="175" t="s">
        <v>130</v>
      </c>
      <c r="E146" s="176" t="s">
        <v>295</v>
      </c>
      <c r="F146" s="177" t="s">
        <v>296</v>
      </c>
      <c r="G146" s="178" t="s">
        <v>184</v>
      </c>
      <c r="H146" s="179">
        <v>232.781</v>
      </c>
      <c r="I146" s="180"/>
      <c r="J146" s="181">
        <f>ROUND(I146*H146,2)</f>
        <v>0</v>
      </c>
      <c r="K146" s="177" t="s">
        <v>134</v>
      </c>
      <c r="L146" s="40"/>
      <c r="M146" s="182" t="s">
        <v>5</v>
      </c>
      <c r="N146" s="183" t="s">
        <v>42</v>
      </c>
      <c r="O146" s="41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AR146" s="23" t="s">
        <v>135</v>
      </c>
      <c r="AT146" s="23" t="s">
        <v>130</v>
      </c>
      <c r="AU146" s="23" t="s">
        <v>81</v>
      </c>
      <c r="AY146" s="23" t="s">
        <v>128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23" t="s">
        <v>79</v>
      </c>
      <c r="BK146" s="186">
        <f>ROUND(I146*H146,2)</f>
        <v>0</v>
      </c>
      <c r="BL146" s="23" t="s">
        <v>135</v>
      </c>
      <c r="BM146" s="23" t="s">
        <v>400</v>
      </c>
    </row>
    <row r="147" spans="2:63" s="10" customFormat="1" ht="36.75" customHeight="1">
      <c r="B147" s="160"/>
      <c r="D147" s="161" t="s">
        <v>70</v>
      </c>
      <c r="E147" s="162" t="s">
        <v>298</v>
      </c>
      <c r="F147" s="162" t="s">
        <v>299</v>
      </c>
      <c r="I147" s="163"/>
      <c r="J147" s="164">
        <f>BK147</f>
        <v>0</v>
      </c>
      <c r="L147" s="160"/>
      <c r="M147" s="165"/>
      <c r="N147" s="166"/>
      <c r="O147" s="166"/>
      <c r="P147" s="167">
        <f>P148</f>
        <v>0</v>
      </c>
      <c r="Q147" s="166"/>
      <c r="R147" s="167">
        <f>R148</f>
        <v>0</v>
      </c>
      <c r="S147" s="166"/>
      <c r="T147" s="168">
        <f>T148</f>
        <v>0</v>
      </c>
      <c r="AR147" s="161" t="s">
        <v>148</v>
      </c>
      <c r="AT147" s="169" t="s">
        <v>70</v>
      </c>
      <c r="AU147" s="169" t="s">
        <v>71</v>
      </c>
      <c r="AY147" s="161" t="s">
        <v>128</v>
      </c>
      <c r="BK147" s="170">
        <f>BK148</f>
        <v>0</v>
      </c>
    </row>
    <row r="148" spans="2:63" s="10" customFormat="1" ht="19.5" customHeight="1">
      <c r="B148" s="160"/>
      <c r="D148" s="171" t="s">
        <v>70</v>
      </c>
      <c r="E148" s="172" t="s">
        <v>300</v>
      </c>
      <c r="F148" s="172" t="s">
        <v>301</v>
      </c>
      <c r="I148" s="163"/>
      <c r="J148" s="173">
        <f>BK148</f>
        <v>0</v>
      </c>
      <c r="L148" s="160"/>
      <c r="M148" s="165"/>
      <c r="N148" s="166"/>
      <c r="O148" s="166"/>
      <c r="P148" s="167">
        <f>SUM(P149:P150)</f>
        <v>0</v>
      </c>
      <c r="Q148" s="166"/>
      <c r="R148" s="167">
        <f>SUM(R149:R150)</f>
        <v>0</v>
      </c>
      <c r="S148" s="166"/>
      <c r="T148" s="168">
        <f>SUM(T149:T150)</f>
        <v>0</v>
      </c>
      <c r="AR148" s="161" t="s">
        <v>148</v>
      </c>
      <c r="AT148" s="169" t="s">
        <v>70</v>
      </c>
      <c r="AU148" s="169" t="s">
        <v>79</v>
      </c>
      <c r="AY148" s="161" t="s">
        <v>128</v>
      </c>
      <c r="BK148" s="170">
        <f>SUM(BK149:BK150)</f>
        <v>0</v>
      </c>
    </row>
    <row r="149" spans="2:65" s="1" customFormat="1" ht="22.5" customHeight="1">
      <c r="B149" s="174"/>
      <c r="C149" s="175" t="s">
        <v>401</v>
      </c>
      <c r="D149" s="175" t="s">
        <v>130</v>
      </c>
      <c r="E149" s="176" t="s">
        <v>303</v>
      </c>
      <c r="F149" s="177" t="s">
        <v>304</v>
      </c>
      <c r="G149" s="178" t="s">
        <v>305</v>
      </c>
      <c r="H149" s="179">
        <v>1</v>
      </c>
      <c r="I149" s="180"/>
      <c r="J149" s="181">
        <f>ROUND(I149*H149,2)</f>
        <v>0</v>
      </c>
      <c r="K149" s="177" t="s">
        <v>306</v>
      </c>
      <c r="L149" s="40"/>
      <c r="M149" s="182" t="s">
        <v>5</v>
      </c>
      <c r="N149" s="183" t="s">
        <v>42</v>
      </c>
      <c r="O149" s="41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AR149" s="23" t="s">
        <v>307</v>
      </c>
      <c r="AT149" s="23" t="s">
        <v>130</v>
      </c>
      <c r="AU149" s="23" t="s">
        <v>81</v>
      </c>
      <c r="AY149" s="23" t="s">
        <v>128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3" t="s">
        <v>79</v>
      </c>
      <c r="BK149" s="186">
        <f>ROUND(I149*H149,2)</f>
        <v>0</v>
      </c>
      <c r="BL149" s="23" t="s">
        <v>307</v>
      </c>
      <c r="BM149" s="23" t="s">
        <v>402</v>
      </c>
    </row>
    <row r="150" spans="2:65" s="1" customFormat="1" ht="22.5" customHeight="1">
      <c r="B150" s="174"/>
      <c r="C150" s="175" t="s">
        <v>403</v>
      </c>
      <c r="D150" s="175" t="s">
        <v>130</v>
      </c>
      <c r="E150" s="176" t="s">
        <v>310</v>
      </c>
      <c r="F150" s="177" t="s">
        <v>311</v>
      </c>
      <c r="G150" s="178" t="s">
        <v>305</v>
      </c>
      <c r="H150" s="179">
        <v>1</v>
      </c>
      <c r="I150" s="180"/>
      <c r="J150" s="181">
        <f>ROUND(I150*H150,2)</f>
        <v>0</v>
      </c>
      <c r="K150" s="177" t="s">
        <v>306</v>
      </c>
      <c r="L150" s="40"/>
      <c r="M150" s="182" t="s">
        <v>5</v>
      </c>
      <c r="N150" s="218" t="s">
        <v>42</v>
      </c>
      <c r="O150" s="219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AR150" s="23" t="s">
        <v>307</v>
      </c>
      <c r="AT150" s="23" t="s">
        <v>130</v>
      </c>
      <c r="AU150" s="23" t="s">
        <v>81</v>
      </c>
      <c r="AY150" s="23" t="s">
        <v>128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23" t="s">
        <v>79</v>
      </c>
      <c r="BK150" s="186">
        <f>ROUND(I150*H150,2)</f>
        <v>0</v>
      </c>
      <c r="BL150" s="23" t="s">
        <v>307</v>
      </c>
      <c r="BM150" s="23" t="s">
        <v>404</v>
      </c>
    </row>
    <row r="151" spans="2:12" s="1" customFormat="1" ht="6.75" customHeight="1">
      <c r="B151" s="55"/>
      <c r="C151" s="56"/>
      <c r="D151" s="56"/>
      <c r="E151" s="56"/>
      <c r="F151" s="56"/>
      <c r="G151" s="56"/>
      <c r="H151" s="56"/>
      <c r="I151" s="127"/>
      <c r="J151" s="56"/>
      <c r="K151" s="56"/>
      <c r="L151" s="40"/>
    </row>
  </sheetData>
  <sheetProtection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4" t="s">
        <v>405</v>
      </c>
      <c r="D3" s="354"/>
      <c r="E3" s="354"/>
      <c r="F3" s="354"/>
      <c r="G3" s="354"/>
      <c r="H3" s="354"/>
      <c r="I3" s="354"/>
      <c r="J3" s="354"/>
      <c r="K3" s="236"/>
    </row>
    <row r="4" spans="2:11" ht="25.5" customHeight="1">
      <c r="B4" s="237"/>
      <c r="C4" s="361" t="s">
        <v>406</v>
      </c>
      <c r="D4" s="361"/>
      <c r="E4" s="361"/>
      <c r="F4" s="361"/>
      <c r="G4" s="361"/>
      <c r="H4" s="361"/>
      <c r="I4" s="361"/>
      <c r="J4" s="361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57" t="s">
        <v>407</v>
      </c>
      <c r="D6" s="357"/>
      <c r="E6" s="357"/>
      <c r="F6" s="357"/>
      <c r="G6" s="357"/>
      <c r="H6" s="357"/>
      <c r="I6" s="357"/>
      <c r="J6" s="357"/>
      <c r="K6" s="238"/>
    </row>
    <row r="7" spans="2:11" ht="15" customHeight="1">
      <c r="B7" s="241"/>
      <c r="C7" s="357" t="s">
        <v>408</v>
      </c>
      <c r="D7" s="357"/>
      <c r="E7" s="357"/>
      <c r="F7" s="357"/>
      <c r="G7" s="357"/>
      <c r="H7" s="357"/>
      <c r="I7" s="357"/>
      <c r="J7" s="357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57" t="s">
        <v>409</v>
      </c>
      <c r="D9" s="357"/>
      <c r="E9" s="357"/>
      <c r="F9" s="357"/>
      <c r="G9" s="357"/>
      <c r="H9" s="357"/>
      <c r="I9" s="357"/>
      <c r="J9" s="357"/>
      <c r="K9" s="238"/>
    </row>
    <row r="10" spans="2:11" ht="15" customHeight="1">
      <c r="B10" s="241"/>
      <c r="C10" s="240"/>
      <c r="D10" s="357" t="s">
        <v>410</v>
      </c>
      <c r="E10" s="357"/>
      <c r="F10" s="357"/>
      <c r="G10" s="357"/>
      <c r="H10" s="357"/>
      <c r="I10" s="357"/>
      <c r="J10" s="357"/>
      <c r="K10" s="238"/>
    </row>
    <row r="11" spans="2:11" ht="15" customHeight="1">
      <c r="B11" s="241"/>
      <c r="C11" s="242"/>
      <c r="D11" s="357" t="s">
        <v>411</v>
      </c>
      <c r="E11" s="357"/>
      <c r="F11" s="357"/>
      <c r="G11" s="357"/>
      <c r="H11" s="357"/>
      <c r="I11" s="357"/>
      <c r="J11" s="357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57" t="s">
        <v>412</v>
      </c>
      <c r="E13" s="357"/>
      <c r="F13" s="357"/>
      <c r="G13" s="357"/>
      <c r="H13" s="357"/>
      <c r="I13" s="357"/>
      <c r="J13" s="357"/>
      <c r="K13" s="238"/>
    </row>
    <row r="14" spans="2:11" ht="15" customHeight="1">
      <c r="B14" s="241"/>
      <c r="C14" s="242"/>
      <c r="D14" s="357" t="s">
        <v>413</v>
      </c>
      <c r="E14" s="357"/>
      <c r="F14" s="357"/>
      <c r="G14" s="357"/>
      <c r="H14" s="357"/>
      <c r="I14" s="357"/>
      <c r="J14" s="357"/>
      <c r="K14" s="238"/>
    </row>
    <row r="15" spans="2:11" ht="15" customHeight="1">
      <c r="B15" s="241"/>
      <c r="C15" s="242"/>
      <c r="D15" s="357" t="s">
        <v>414</v>
      </c>
      <c r="E15" s="357"/>
      <c r="F15" s="357"/>
      <c r="G15" s="357"/>
      <c r="H15" s="357"/>
      <c r="I15" s="357"/>
      <c r="J15" s="357"/>
      <c r="K15" s="238"/>
    </row>
    <row r="16" spans="2:11" ht="15" customHeight="1">
      <c r="B16" s="241"/>
      <c r="C16" s="242"/>
      <c r="D16" s="242"/>
      <c r="E16" s="243" t="s">
        <v>78</v>
      </c>
      <c r="F16" s="357" t="s">
        <v>415</v>
      </c>
      <c r="G16" s="357"/>
      <c r="H16" s="357"/>
      <c r="I16" s="357"/>
      <c r="J16" s="357"/>
      <c r="K16" s="238"/>
    </row>
    <row r="17" spans="2:11" ht="15" customHeight="1">
      <c r="B17" s="241"/>
      <c r="C17" s="242"/>
      <c r="D17" s="242"/>
      <c r="E17" s="243" t="s">
        <v>416</v>
      </c>
      <c r="F17" s="357" t="s">
        <v>417</v>
      </c>
      <c r="G17" s="357"/>
      <c r="H17" s="357"/>
      <c r="I17" s="357"/>
      <c r="J17" s="357"/>
      <c r="K17" s="238"/>
    </row>
    <row r="18" spans="2:11" ht="15" customHeight="1">
      <c r="B18" s="241"/>
      <c r="C18" s="242"/>
      <c r="D18" s="242"/>
      <c r="E18" s="243" t="s">
        <v>418</v>
      </c>
      <c r="F18" s="357" t="s">
        <v>419</v>
      </c>
      <c r="G18" s="357"/>
      <c r="H18" s="357"/>
      <c r="I18" s="357"/>
      <c r="J18" s="357"/>
      <c r="K18" s="238"/>
    </row>
    <row r="19" spans="2:11" ht="15" customHeight="1">
      <c r="B19" s="241"/>
      <c r="C19" s="242"/>
      <c r="D19" s="242"/>
      <c r="E19" s="243" t="s">
        <v>420</v>
      </c>
      <c r="F19" s="357" t="s">
        <v>421</v>
      </c>
      <c r="G19" s="357"/>
      <c r="H19" s="357"/>
      <c r="I19" s="357"/>
      <c r="J19" s="357"/>
      <c r="K19" s="238"/>
    </row>
    <row r="20" spans="2:11" ht="15" customHeight="1">
      <c r="B20" s="241"/>
      <c r="C20" s="242"/>
      <c r="D20" s="242"/>
      <c r="E20" s="243" t="s">
        <v>422</v>
      </c>
      <c r="F20" s="357" t="s">
        <v>423</v>
      </c>
      <c r="G20" s="357"/>
      <c r="H20" s="357"/>
      <c r="I20" s="357"/>
      <c r="J20" s="357"/>
      <c r="K20" s="238"/>
    </row>
    <row r="21" spans="2:11" ht="15" customHeight="1">
      <c r="B21" s="241"/>
      <c r="C21" s="242"/>
      <c r="D21" s="242"/>
      <c r="E21" s="243" t="s">
        <v>424</v>
      </c>
      <c r="F21" s="357" t="s">
        <v>425</v>
      </c>
      <c r="G21" s="357"/>
      <c r="H21" s="357"/>
      <c r="I21" s="357"/>
      <c r="J21" s="357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57" t="s">
        <v>426</v>
      </c>
      <c r="D23" s="357"/>
      <c r="E23" s="357"/>
      <c r="F23" s="357"/>
      <c r="G23" s="357"/>
      <c r="H23" s="357"/>
      <c r="I23" s="357"/>
      <c r="J23" s="357"/>
      <c r="K23" s="238"/>
    </row>
    <row r="24" spans="2:11" ht="15" customHeight="1">
      <c r="B24" s="241"/>
      <c r="C24" s="357" t="s">
        <v>427</v>
      </c>
      <c r="D24" s="357"/>
      <c r="E24" s="357"/>
      <c r="F24" s="357"/>
      <c r="G24" s="357"/>
      <c r="H24" s="357"/>
      <c r="I24" s="357"/>
      <c r="J24" s="357"/>
      <c r="K24" s="238"/>
    </row>
    <row r="25" spans="2:11" ht="15" customHeight="1">
      <c r="B25" s="241"/>
      <c r="C25" s="240"/>
      <c r="D25" s="357" t="s">
        <v>428</v>
      </c>
      <c r="E25" s="357"/>
      <c r="F25" s="357"/>
      <c r="G25" s="357"/>
      <c r="H25" s="357"/>
      <c r="I25" s="357"/>
      <c r="J25" s="357"/>
      <c r="K25" s="238"/>
    </row>
    <row r="26" spans="2:11" ht="15" customHeight="1">
      <c r="B26" s="241"/>
      <c r="C26" s="242"/>
      <c r="D26" s="357" t="s">
        <v>429</v>
      </c>
      <c r="E26" s="357"/>
      <c r="F26" s="357"/>
      <c r="G26" s="357"/>
      <c r="H26" s="357"/>
      <c r="I26" s="357"/>
      <c r="J26" s="357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57" t="s">
        <v>430</v>
      </c>
      <c r="E28" s="357"/>
      <c r="F28" s="357"/>
      <c r="G28" s="357"/>
      <c r="H28" s="357"/>
      <c r="I28" s="357"/>
      <c r="J28" s="357"/>
      <c r="K28" s="238"/>
    </row>
    <row r="29" spans="2:11" ht="15" customHeight="1">
      <c r="B29" s="241"/>
      <c r="C29" s="242"/>
      <c r="D29" s="357" t="s">
        <v>431</v>
      </c>
      <c r="E29" s="357"/>
      <c r="F29" s="357"/>
      <c r="G29" s="357"/>
      <c r="H29" s="357"/>
      <c r="I29" s="357"/>
      <c r="J29" s="357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57" t="s">
        <v>432</v>
      </c>
      <c r="E31" s="357"/>
      <c r="F31" s="357"/>
      <c r="G31" s="357"/>
      <c r="H31" s="357"/>
      <c r="I31" s="357"/>
      <c r="J31" s="357"/>
      <c r="K31" s="238"/>
    </row>
    <row r="32" spans="2:11" ht="15" customHeight="1">
      <c r="B32" s="241"/>
      <c r="C32" s="242"/>
      <c r="D32" s="357" t="s">
        <v>433</v>
      </c>
      <c r="E32" s="357"/>
      <c r="F32" s="357"/>
      <c r="G32" s="357"/>
      <c r="H32" s="357"/>
      <c r="I32" s="357"/>
      <c r="J32" s="357"/>
      <c r="K32" s="238"/>
    </row>
    <row r="33" spans="2:11" ht="15" customHeight="1">
      <c r="B33" s="241"/>
      <c r="C33" s="242"/>
      <c r="D33" s="357" t="s">
        <v>434</v>
      </c>
      <c r="E33" s="357"/>
      <c r="F33" s="357"/>
      <c r="G33" s="357"/>
      <c r="H33" s="357"/>
      <c r="I33" s="357"/>
      <c r="J33" s="357"/>
      <c r="K33" s="238"/>
    </row>
    <row r="34" spans="2:11" ht="15" customHeight="1">
      <c r="B34" s="241"/>
      <c r="C34" s="242"/>
      <c r="D34" s="240"/>
      <c r="E34" s="244" t="s">
        <v>113</v>
      </c>
      <c r="F34" s="240"/>
      <c r="G34" s="357" t="s">
        <v>435</v>
      </c>
      <c r="H34" s="357"/>
      <c r="I34" s="357"/>
      <c r="J34" s="357"/>
      <c r="K34" s="238"/>
    </row>
    <row r="35" spans="2:11" ht="30.75" customHeight="1">
      <c r="B35" s="241"/>
      <c r="C35" s="242"/>
      <c r="D35" s="240"/>
      <c r="E35" s="244" t="s">
        <v>436</v>
      </c>
      <c r="F35" s="240"/>
      <c r="G35" s="357" t="s">
        <v>437</v>
      </c>
      <c r="H35" s="357"/>
      <c r="I35" s="357"/>
      <c r="J35" s="357"/>
      <c r="K35" s="238"/>
    </row>
    <row r="36" spans="2:11" ht="15" customHeight="1">
      <c r="B36" s="241"/>
      <c r="C36" s="242"/>
      <c r="D36" s="240"/>
      <c r="E36" s="244" t="s">
        <v>52</v>
      </c>
      <c r="F36" s="240"/>
      <c r="G36" s="357" t="s">
        <v>438</v>
      </c>
      <c r="H36" s="357"/>
      <c r="I36" s="357"/>
      <c r="J36" s="357"/>
      <c r="K36" s="238"/>
    </row>
    <row r="37" spans="2:11" ht="15" customHeight="1">
      <c r="B37" s="241"/>
      <c r="C37" s="242"/>
      <c r="D37" s="240"/>
      <c r="E37" s="244" t="s">
        <v>114</v>
      </c>
      <c r="F37" s="240"/>
      <c r="G37" s="357" t="s">
        <v>439</v>
      </c>
      <c r="H37" s="357"/>
      <c r="I37" s="357"/>
      <c r="J37" s="357"/>
      <c r="K37" s="238"/>
    </row>
    <row r="38" spans="2:11" ht="15" customHeight="1">
      <c r="B38" s="241"/>
      <c r="C38" s="242"/>
      <c r="D38" s="240"/>
      <c r="E38" s="244" t="s">
        <v>115</v>
      </c>
      <c r="F38" s="240"/>
      <c r="G38" s="357" t="s">
        <v>440</v>
      </c>
      <c r="H38" s="357"/>
      <c r="I38" s="357"/>
      <c r="J38" s="357"/>
      <c r="K38" s="238"/>
    </row>
    <row r="39" spans="2:11" ht="15" customHeight="1">
      <c r="B39" s="241"/>
      <c r="C39" s="242"/>
      <c r="D39" s="240"/>
      <c r="E39" s="244" t="s">
        <v>116</v>
      </c>
      <c r="F39" s="240"/>
      <c r="G39" s="357" t="s">
        <v>441</v>
      </c>
      <c r="H39" s="357"/>
      <c r="I39" s="357"/>
      <c r="J39" s="357"/>
      <c r="K39" s="238"/>
    </row>
    <row r="40" spans="2:11" ht="15" customHeight="1">
      <c r="B40" s="241"/>
      <c r="C40" s="242"/>
      <c r="D40" s="240"/>
      <c r="E40" s="244" t="s">
        <v>442</v>
      </c>
      <c r="F40" s="240"/>
      <c r="G40" s="357" t="s">
        <v>443</v>
      </c>
      <c r="H40" s="357"/>
      <c r="I40" s="357"/>
      <c r="J40" s="357"/>
      <c r="K40" s="238"/>
    </row>
    <row r="41" spans="2:11" ht="15" customHeight="1">
      <c r="B41" s="241"/>
      <c r="C41" s="242"/>
      <c r="D41" s="240"/>
      <c r="E41" s="244"/>
      <c r="F41" s="240"/>
      <c r="G41" s="357" t="s">
        <v>444</v>
      </c>
      <c r="H41" s="357"/>
      <c r="I41" s="357"/>
      <c r="J41" s="357"/>
      <c r="K41" s="238"/>
    </row>
    <row r="42" spans="2:11" ht="15" customHeight="1">
      <c r="B42" s="241"/>
      <c r="C42" s="242"/>
      <c r="D42" s="240"/>
      <c r="E42" s="244" t="s">
        <v>445</v>
      </c>
      <c r="F42" s="240"/>
      <c r="G42" s="357" t="s">
        <v>446</v>
      </c>
      <c r="H42" s="357"/>
      <c r="I42" s="357"/>
      <c r="J42" s="357"/>
      <c r="K42" s="238"/>
    </row>
    <row r="43" spans="2:11" ht="15" customHeight="1">
      <c r="B43" s="241"/>
      <c r="C43" s="242"/>
      <c r="D43" s="240"/>
      <c r="E43" s="244" t="s">
        <v>118</v>
      </c>
      <c r="F43" s="240"/>
      <c r="G43" s="357" t="s">
        <v>447</v>
      </c>
      <c r="H43" s="357"/>
      <c r="I43" s="357"/>
      <c r="J43" s="357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57" t="s">
        <v>448</v>
      </c>
      <c r="E45" s="357"/>
      <c r="F45" s="357"/>
      <c r="G45" s="357"/>
      <c r="H45" s="357"/>
      <c r="I45" s="357"/>
      <c r="J45" s="357"/>
      <c r="K45" s="238"/>
    </row>
    <row r="46" spans="2:11" ht="15" customHeight="1">
      <c r="B46" s="241"/>
      <c r="C46" s="242"/>
      <c r="D46" s="242"/>
      <c r="E46" s="357" t="s">
        <v>449</v>
      </c>
      <c r="F46" s="357"/>
      <c r="G46" s="357"/>
      <c r="H46" s="357"/>
      <c r="I46" s="357"/>
      <c r="J46" s="357"/>
      <c r="K46" s="238"/>
    </row>
    <row r="47" spans="2:11" ht="15" customHeight="1">
      <c r="B47" s="241"/>
      <c r="C47" s="242"/>
      <c r="D47" s="242"/>
      <c r="E47" s="357" t="s">
        <v>450</v>
      </c>
      <c r="F47" s="357"/>
      <c r="G47" s="357"/>
      <c r="H47" s="357"/>
      <c r="I47" s="357"/>
      <c r="J47" s="357"/>
      <c r="K47" s="238"/>
    </row>
    <row r="48" spans="2:11" ht="15" customHeight="1">
      <c r="B48" s="241"/>
      <c r="C48" s="242"/>
      <c r="D48" s="242"/>
      <c r="E48" s="357" t="s">
        <v>451</v>
      </c>
      <c r="F48" s="357"/>
      <c r="G48" s="357"/>
      <c r="H48" s="357"/>
      <c r="I48" s="357"/>
      <c r="J48" s="357"/>
      <c r="K48" s="238"/>
    </row>
    <row r="49" spans="2:11" ht="15" customHeight="1">
      <c r="B49" s="241"/>
      <c r="C49" s="242"/>
      <c r="D49" s="357" t="s">
        <v>452</v>
      </c>
      <c r="E49" s="357"/>
      <c r="F49" s="357"/>
      <c r="G49" s="357"/>
      <c r="H49" s="357"/>
      <c r="I49" s="357"/>
      <c r="J49" s="357"/>
      <c r="K49" s="238"/>
    </row>
    <row r="50" spans="2:11" ht="25.5" customHeight="1">
      <c r="B50" s="237"/>
      <c r="C50" s="361" t="s">
        <v>453</v>
      </c>
      <c r="D50" s="361"/>
      <c r="E50" s="361"/>
      <c r="F50" s="361"/>
      <c r="G50" s="361"/>
      <c r="H50" s="361"/>
      <c r="I50" s="361"/>
      <c r="J50" s="361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57" t="s">
        <v>454</v>
      </c>
      <c r="D52" s="357"/>
      <c r="E52" s="357"/>
      <c r="F52" s="357"/>
      <c r="G52" s="357"/>
      <c r="H52" s="357"/>
      <c r="I52" s="357"/>
      <c r="J52" s="357"/>
      <c r="K52" s="238"/>
    </row>
    <row r="53" spans="2:11" ht="15" customHeight="1">
      <c r="B53" s="237"/>
      <c r="C53" s="357" t="s">
        <v>455</v>
      </c>
      <c r="D53" s="357"/>
      <c r="E53" s="357"/>
      <c r="F53" s="357"/>
      <c r="G53" s="357"/>
      <c r="H53" s="357"/>
      <c r="I53" s="357"/>
      <c r="J53" s="357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57" t="s">
        <v>456</v>
      </c>
      <c r="D55" s="357"/>
      <c r="E55" s="357"/>
      <c r="F55" s="357"/>
      <c r="G55" s="357"/>
      <c r="H55" s="357"/>
      <c r="I55" s="357"/>
      <c r="J55" s="357"/>
      <c r="K55" s="238"/>
    </row>
    <row r="56" spans="2:11" ht="15" customHeight="1">
      <c r="B56" s="237"/>
      <c r="C56" s="242"/>
      <c r="D56" s="357" t="s">
        <v>457</v>
      </c>
      <c r="E56" s="357"/>
      <c r="F56" s="357"/>
      <c r="G56" s="357"/>
      <c r="H56" s="357"/>
      <c r="I56" s="357"/>
      <c r="J56" s="357"/>
      <c r="K56" s="238"/>
    </row>
    <row r="57" spans="2:11" ht="15" customHeight="1">
      <c r="B57" s="237"/>
      <c r="C57" s="242"/>
      <c r="D57" s="357" t="s">
        <v>458</v>
      </c>
      <c r="E57" s="357"/>
      <c r="F57" s="357"/>
      <c r="G57" s="357"/>
      <c r="H57" s="357"/>
      <c r="I57" s="357"/>
      <c r="J57" s="357"/>
      <c r="K57" s="238"/>
    </row>
    <row r="58" spans="2:11" ht="15" customHeight="1">
      <c r="B58" s="237"/>
      <c r="C58" s="242"/>
      <c r="D58" s="357" t="s">
        <v>459</v>
      </c>
      <c r="E58" s="357"/>
      <c r="F58" s="357"/>
      <c r="G58" s="357"/>
      <c r="H58" s="357"/>
      <c r="I58" s="357"/>
      <c r="J58" s="357"/>
      <c r="K58" s="238"/>
    </row>
    <row r="59" spans="2:11" ht="15" customHeight="1">
      <c r="B59" s="237"/>
      <c r="C59" s="242"/>
      <c r="D59" s="357" t="s">
        <v>460</v>
      </c>
      <c r="E59" s="357"/>
      <c r="F59" s="357"/>
      <c r="G59" s="357"/>
      <c r="H59" s="357"/>
      <c r="I59" s="357"/>
      <c r="J59" s="357"/>
      <c r="K59" s="238"/>
    </row>
    <row r="60" spans="2:11" ht="15" customHeight="1">
      <c r="B60" s="237"/>
      <c r="C60" s="242"/>
      <c r="D60" s="358" t="s">
        <v>461</v>
      </c>
      <c r="E60" s="358"/>
      <c r="F60" s="358"/>
      <c r="G60" s="358"/>
      <c r="H60" s="358"/>
      <c r="I60" s="358"/>
      <c r="J60" s="358"/>
      <c r="K60" s="238"/>
    </row>
    <row r="61" spans="2:11" ht="15" customHeight="1">
      <c r="B61" s="237"/>
      <c r="C61" s="242"/>
      <c r="D61" s="357" t="s">
        <v>462</v>
      </c>
      <c r="E61" s="357"/>
      <c r="F61" s="357"/>
      <c r="G61" s="357"/>
      <c r="H61" s="357"/>
      <c r="I61" s="357"/>
      <c r="J61" s="357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57" t="s">
        <v>463</v>
      </c>
      <c r="E63" s="357"/>
      <c r="F63" s="357"/>
      <c r="G63" s="357"/>
      <c r="H63" s="357"/>
      <c r="I63" s="357"/>
      <c r="J63" s="357"/>
      <c r="K63" s="238"/>
    </row>
    <row r="64" spans="2:11" ht="15" customHeight="1">
      <c r="B64" s="237"/>
      <c r="C64" s="242"/>
      <c r="D64" s="358" t="s">
        <v>464</v>
      </c>
      <c r="E64" s="358"/>
      <c r="F64" s="358"/>
      <c r="G64" s="358"/>
      <c r="H64" s="358"/>
      <c r="I64" s="358"/>
      <c r="J64" s="358"/>
      <c r="K64" s="238"/>
    </row>
    <row r="65" spans="2:11" ht="15" customHeight="1">
      <c r="B65" s="237"/>
      <c r="C65" s="242"/>
      <c r="D65" s="357" t="s">
        <v>465</v>
      </c>
      <c r="E65" s="357"/>
      <c r="F65" s="357"/>
      <c r="G65" s="357"/>
      <c r="H65" s="357"/>
      <c r="I65" s="357"/>
      <c r="J65" s="357"/>
      <c r="K65" s="238"/>
    </row>
    <row r="66" spans="2:11" ht="15" customHeight="1">
      <c r="B66" s="237"/>
      <c r="C66" s="242"/>
      <c r="D66" s="357" t="s">
        <v>466</v>
      </c>
      <c r="E66" s="357"/>
      <c r="F66" s="357"/>
      <c r="G66" s="357"/>
      <c r="H66" s="357"/>
      <c r="I66" s="357"/>
      <c r="J66" s="357"/>
      <c r="K66" s="238"/>
    </row>
    <row r="67" spans="2:11" ht="15" customHeight="1">
      <c r="B67" s="237"/>
      <c r="C67" s="242"/>
      <c r="D67" s="357" t="s">
        <v>467</v>
      </c>
      <c r="E67" s="357"/>
      <c r="F67" s="357"/>
      <c r="G67" s="357"/>
      <c r="H67" s="357"/>
      <c r="I67" s="357"/>
      <c r="J67" s="357"/>
      <c r="K67" s="238"/>
    </row>
    <row r="68" spans="2:11" ht="15" customHeight="1">
      <c r="B68" s="237"/>
      <c r="C68" s="242"/>
      <c r="D68" s="357" t="s">
        <v>468</v>
      </c>
      <c r="E68" s="357"/>
      <c r="F68" s="357"/>
      <c r="G68" s="357"/>
      <c r="H68" s="357"/>
      <c r="I68" s="357"/>
      <c r="J68" s="357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59" t="s">
        <v>89</v>
      </c>
      <c r="D73" s="359"/>
      <c r="E73" s="359"/>
      <c r="F73" s="359"/>
      <c r="G73" s="359"/>
      <c r="H73" s="359"/>
      <c r="I73" s="359"/>
      <c r="J73" s="359"/>
      <c r="K73" s="255"/>
    </row>
    <row r="74" spans="2:11" ht="17.25" customHeight="1">
      <c r="B74" s="254"/>
      <c r="C74" s="256" t="s">
        <v>469</v>
      </c>
      <c r="D74" s="256"/>
      <c r="E74" s="256"/>
      <c r="F74" s="256" t="s">
        <v>470</v>
      </c>
      <c r="G74" s="257"/>
      <c r="H74" s="256" t="s">
        <v>114</v>
      </c>
      <c r="I74" s="256" t="s">
        <v>56</v>
      </c>
      <c r="J74" s="256" t="s">
        <v>471</v>
      </c>
      <c r="K74" s="255"/>
    </row>
    <row r="75" spans="2:11" ht="17.25" customHeight="1">
      <c r="B75" s="254"/>
      <c r="C75" s="258" t="s">
        <v>472</v>
      </c>
      <c r="D75" s="258"/>
      <c r="E75" s="258"/>
      <c r="F75" s="259" t="s">
        <v>473</v>
      </c>
      <c r="G75" s="260"/>
      <c r="H75" s="258"/>
      <c r="I75" s="258"/>
      <c r="J75" s="258" t="s">
        <v>474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52</v>
      </c>
      <c r="D77" s="261"/>
      <c r="E77" s="261"/>
      <c r="F77" s="263" t="s">
        <v>475</v>
      </c>
      <c r="G77" s="262"/>
      <c r="H77" s="244" t="s">
        <v>476</v>
      </c>
      <c r="I77" s="244" t="s">
        <v>477</v>
      </c>
      <c r="J77" s="244">
        <v>20</v>
      </c>
      <c r="K77" s="255"/>
    </row>
    <row r="78" spans="2:11" ht="15" customHeight="1">
      <c r="B78" s="254"/>
      <c r="C78" s="244" t="s">
        <v>478</v>
      </c>
      <c r="D78" s="244"/>
      <c r="E78" s="244"/>
      <c r="F78" s="263" t="s">
        <v>475</v>
      </c>
      <c r="G78" s="262"/>
      <c r="H78" s="244" t="s">
        <v>479</v>
      </c>
      <c r="I78" s="244" t="s">
        <v>477</v>
      </c>
      <c r="J78" s="244">
        <v>120</v>
      </c>
      <c r="K78" s="255"/>
    </row>
    <row r="79" spans="2:11" ht="15" customHeight="1">
      <c r="B79" s="264"/>
      <c r="C79" s="244" t="s">
        <v>480</v>
      </c>
      <c r="D79" s="244"/>
      <c r="E79" s="244"/>
      <c r="F79" s="263" t="s">
        <v>481</v>
      </c>
      <c r="G79" s="262"/>
      <c r="H79" s="244" t="s">
        <v>482</v>
      </c>
      <c r="I79" s="244" t="s">
        <v>477</v>
      </c>
      <c r="J79" s="244">
        <v>50</v>
      </c>
      <c r="K79" s="255"/>
    </row>
    <row r="80" spans="2:11" ht="15" customHeight="1">
      <c r="B80" s="264"/>
      <c r="C80" s="244" t="s">
        <v>483</v>
      </c>
      <c r="D80" s="244"/>
      <c r="E80" s="244"/>
      <c r="F80" s="263" t="s">
        <v>475</v>
      </c>
      <c r="G80" s="262"/>
      <c r="H80" s="244" t="s">
        <v>484</v>
      </c>
      <c r="I80" s="244" t="s">
        <v>485</v>
      </c>
      <c r="J80" s="244"/>
      <c r="K80" s="255"/>
    </row>
    <row r="81" spans="2:11" ht="15" customHeight="1">
      <c r="B81" s="264"/>
      <c r="C81" s="265" t="s">
        <v>486</v>
      </c>
      <c r="D81" s="265"/>
      <c r="E81" s="265"/>
      <c r="F81" s="266" t="s">
        <v>481</v>
      </c>
      <c r="G81" s="265"/>
      <c r="H81" s="265" t="s">
        <v>487</v>
      </c>
      <c r="I81" s="265" t="s">
        <v>477</v>
      </c>
      <c r="J81" s="265">
        <v>15</v>
      </c>
      <c r="K81" s="255"/>
    </row>
    <row r="82" spans="2:11" ht="15" customHeight="1">
      <c r="B82" s="264"/>
      <c r="C82" s="265" t="s">
        <v>488</v>
      </c>
      <c r="D82" s="265"/>
      <c r="E82" s="265"/>
      <c r="F82" s="266" t="s">
        <v>481</v>
      </c>
      <c r="G82" s="265"/>
      <c r="H82" s="265" t="s">
        <v>489</v>
      </c>
      <c r="I82" s="265" t="s">
        <v>477</v>
      </c>
      <c r="J82" s="265">
        <v>15</v>
      </c>
      <c r="K82" s="255"/>
    </row>
    <row r="83" spans="2:11" ht="15" customHeight="1">
      <c r="B83" s="264"/>
      <c r="C83" s="265" t="s">
        <v>490</v>
      </c>
      <c r="D83" s="265"/>
      <c r="E83" s="265"/>
      <c r="F83" s="266" t="s">
        <v>481</v>
      </c>
      <c r="G83" s="265"/>
      <c r="H83" s="265" t="s">
        <v>491</v>
      </c>
      <c r="I83" s="265" t="s">
        <v>477</v>
      </c>
      <c r="J83" s="265">
        <v>20</v>
      </c>
      <c r="K83" s="255"/>
    </row>
    <row r="84" spans="2:11" ht="15" customHeight="1">
      <c r="B84" s="264"/>
      <c r="C84" s="265" t="s">
        <v>492</v>
      </c>
      <c r="D84" s="265"/>
      <c r="E84" s="265"/>
      <c r="F84" s="266" t="s">
        <v>481</v>
      </c>
      <c r="G84" s="265"/>
      <c r="H84" s="265" t="s">
        <v>493</v>
      </c>
      <c r="I84" s="265" t="s">
        <v>477</v>
      </c>
      <c r="J84" s="265">
        <v>20</v>
      </c>
      <c r="K84" s="255"/>
    </row>
    <row r="85" spans="2:11" ht="15" customHeight="1">
      <c r="B85" s="264"/>
      <c r="C85" s="244" t="s">
        <v>494</v>
      </c>
      <c r="D85" s="244"/>
      <c r="E85" s="244"/>
      <c r="F85" s="263" t="s">
        <v>481</v>
      </c>
      <c r="G85" s="262"/>
      <c r="H85" s="244" t="s">
        <v>495</v>
      </c>
      <c r="I85" s="244" t="s">
        <v>477</v>
      </c>
      <c r="J85" s="244">
        <v>50</v>
      </c>
      <c r="K85" s="255"/>
    </row>
    <row r="86" spans="2:11" ht="15" customHeight="1">
      <c r="B86" s="264"/>
      <c r="C86" s="244" t="s">
        <v>496</v>
      </c>
      <c r="D86" s="244"/>
      <c r="E86" s="244"/>
      <c r="F86" s="263" t="s">
        <v>481</v>
      </c>
      <c r="G86" s="262"/>
      <c r="H86" s="244" t="s">
        <v>497</v>
      </c>
      <c r="I86" s="244" t="s">
        <v>477</v>
      </c>
      <c r="J86" s="244">
        <v>20</v>
      </c>
      <c r="K86" s="255"/>
    </row>
    <row r="87" spans="2:11" ht="15" customHeight="1">
      <c r="B87" s="264"/>
      <c r="C87" s="244" t="s">
        <v>498</v>
      </c>
      <c r="D87" s="244"/>
      <c r="E87" s="244"/>
      <c r="F87" s="263" t="s">
        <v>481</v>
      </c>
      <c r="G87" s="262"/>
      <c r="H87" s="244" t="s">
        <v>499</v>
      </c>
      <c r="I87" s="244" t="s">
        <v>477</v>
      </c>
      <c r="J87" s="244">
        <v>20</v>
      </c>
      <c r="K87" s="255"/>
    </row>
    <row r="88" spans="2:11" ht="15" customHeight="1">
      <c r="B88" s="264"/>
      <c r="C88" s="244" t="s">
        <v>500</v>
      </c>
      <c r="D88" s="244"/>
      <c r="E88" s="244"/>
      <c r="F88" s="263" t="s">
        <v>481</v>
      </c>
      <c r="G88" s="262"/>
      <c r="H88" s="244" t="s">
        <v>501</v>
      </c>
      <c r="I88" s="244" t="s">
        <v>477</v>
      </c>
      <c r="J88" s="244">
        <v>50</v>
      </c>
      <c r="K88" s="255"/>
    </row>
    <row r="89" spans="2:11" ht="15" customHeight="1">
      <c r="B89" s="264"/>
      <c r="C89" s="244" t="s">
        <v>502</v>
      </c>
      <c r="D89" s="244"/>
      <c r="E89" s="244"/>
      <c r="F89" s="263" t="s">
        <v>481</v>
      </c>
      <c r="G89" s="262"/>
      <c r="H89" s="244" t="s">
        <v>502</v>
      </c>
      <c r="I89" s="244" t="s">
        <v>477</v>
      </c>
      <c r="J89" s="244">
        <v>50</v>
      </c>
      <c r="K89" s="255"/>
    </row>
    <row r="90" spans="2:11" ht="15" customHeight="1">
      <c r="B90" s="264"/>
      <c r="C90" s="244" t="s">
        <v>119</v>
      </c>
      <c r="D90" s="244"/>
      <c r="E90" s="244"/>
      <c r="F90" s="263" t="s">
        <v>481</v>
      </c>
      <c r="G90" s="262"/>
      <c r="H90" s="244" t="s">
        <v>503</v>
      </c>
      <c r="I90" s="244" t="s">
        <v>477</v>
      </c>
      <c r="J90" s="244">
        <v>255</v>
      </c>
      <c r="K90" s="255"/>
    </row>
    <row r="91" spans="2:11" ht="15" customHeight="1">
      <c r="B91" s="264"/>
      <c r="C91" s="244" t="s">
        <v>504</v>
      </c>
      <c r="D91" s="244"/>
      <c r="E91" s="244"/>
      <c r="F91" s="263" t="s">
        <v>475</v>
      </c>
      <c r="G91" s="262"/>
      <c r="H91" s="244" t="s">
        <v>505</v>
      </c>
      <c r="I91" s="244" t="s">
        <v>506</v>
      </c>
      <c r="J91" s="244"/>
      <c r="K91" s="255"/>
    </row>
    <row r="92" spans="2:11" ht="15" customHeight="1">
      <c r="B92" s="264"/>
      <c r="C92" s="244" t="s">
        <v>507</v>
      </c>
      <c r="D92" s="244"/>
      <c r="E92" s="244"/>
      <c r="F92" s="263" t="s">
        <v>475</v>
      </c>
      <c r="G92" s="262"/>
      <c r="H92" s="244" t="s">
        <v>508</v>
      </c>
      <c r="I92" s="244" t="s">
        <v>509</v>
      </c>
      <c r="J92" s="244"/>
      <c r="K92" s="255"/>
    </row>
    <row r="93" spans="2:11" ht="15" customHeight="1">
      <c r="B93" s="264"/>
      <c r="C93" s="244" t="s">
        <v>510</v>
      </c>
      <c r="D93" s="244"/>
      <c r="E93" s="244"/>
      <c r="F93" s="263" t="s">
        <v>475</v>
      </c>
      <c r="G93" s="262"/>
      <c r="H93" s="244" t="s">
        <v>510</v>
      </c>
      <c r="I93" s="244" t="s">
        <v>509</v>
      </c>
      <c r="J93" s="244"/>
      <c r="K93" s="255"/>
    </row>
    <row r="94" spans="2:11" ht="15" customHeight="1">
      <c r="B94" s="264"/>
      <c r="C94" s="244" t="s">
        <v>37</v>
      </c>
      <c r="D94" s="244"/>
      <c r="E94" s="244"/>
      <c r="F94" s="263" t="s">
        <v>475</v>
      </c>
      <c r="G94" s="262"/>
      <c r="H94" s="244" t="s">
        <v>511</v>
      </c>
      <c r="I94" s="244" t="s">
        <v>509</v>
      </c>
      <c r="J94" s="244"/>
      <c r="K94" s="255"/>
    </row>
    <row r="95" spans="2:11" ht="15" customHeight="1">
      <c r="B95" s="264"/>
      <c r="C95" s="244" t="s">
        <v>47</v>
      </c>
      <c r="D95" s="244"/>
      <c r="E95" s="244"/>
      <c r="F95" s="263" t="s">
        <v>475</v>
      </c>
      <c r="G95" s="262"/>
      <c r="H95" s="244" t="s">
        <v>512</v>
      </c>
      <c r="I95" s="244" t="s">
        <v>509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59" t="s">
        <v>513</v>
      </c>
      <c r="D100" s="359"/>
      <c r="E100" s="359"/>
      <c r="F100" s="359"/>
      <c r="G100" s="359"/>
      <c r="H100" s="359"/>
      <c r="I100" s="359"/>
      <c r="J100" s="359"/>
      <c r="K100" s="255"/>
    </row>
    <row r="101" spans="2:11" ht="17.25" customHeight="1">
      <c r="B101" s="254"/>
      <c r="C101" s="256" t="s">
        <v>469</v>
      </c>
      <c r="D101" s="256"/>
      <c r="E101" s="256"/>
      <c r="F101" s="256" t="s">
        <v>470</v>
      </c>
      <c r="G101" s="257"/>
      <c r="H101" s="256" t="s">
        <v>114</v>
      </c>
      <c r="I101" s="256" t="s">
        <v>56</v>
      </c>
      <c r="J101" s="256" t="s">
        <v>471</v>
      </c>
      <c r="K101" s="255"/>
    </row>
    <row r="102" spans="2:11" ht="17.25" customHeight="1">
      <c r="B102" s="254"/>
      <c r="C102" s="258" t="s">
        <v>472</v>
      </c>
      <c r="D102" s="258"/>
      <c r="E102" s="258"/>
      <c r="F102" s="259" t="s">
        <v>473</v>
      </c>
      <c r="G102" s="260"/>
      <c r="H102" s="258"/>
      <c r="I102" s="258"/>
      <c r="J102" s="258" t="s">
        <v>474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52</v>
      </c>
      <c r="D104" s="261"/>
      <c r="E104" s="261"/>
      <c r="F104" s="263" t="s">
        <v>475</v>
      </c>
      <c r="G104" s="272"/>
      <c r="H104" s="244" t="s">
        <v>514</v>
      </c>
      <c r="I104" s="244" t="s">
        <v>477</v>
      </c>
      <c r="J104" s="244">
        <v>20</v>
      </c>
      <c r="K104" s="255"/>
    </row>
    <row r="105" spans="2:11" ht="15" customHeight="1">
      <c r="B105" s="254"/>
      <c r="C105" s="244" t="s">
        <v>478</v>
      </c>
      <c r="D105" s="244"/>
      <c r="E105" s="244"/>
      <c r="F105" s="263" t="s">
        <v>475</v>
      </c>
      <c r="G105" s="244"/>
      <c r="H105" s="244" t="s">
        <v>514</v>
      </c>
      <c r="I105" s="244" t="s">
        <v>477</v>
      </c>
      <c r="J105" s="244">
        <v>120</v>
      </c>
      <c r="K105" s="255"/>
    </row>
    <row r="106" spans="2:11" ht="15" customHeight="1">
      <c r="B106" s="264"/>
      <c r="C106" s="244" t="s">
        <v>480</v>
      </c>
      <c r="D106" s="244"/>
      <c r="E106" s="244"/>
      <c r="F106" s="263" t="s">
        <v>481</v>
      </c>
      <c r="G106" s="244"/>
      <c r="H106" s="244" t="s">
        <v>514</v>
      </c>
      <c r="I106" s="244" t="s">
        <v>477</v>
      </c>
      <c r="J106" s="244">
        <v>50</v>
      </c>
      <c r="K106" s="255"/>
    </row>
    <row r="107" spans="2:11" ht="15" customHeight="1">
      <c r="B107" s="264"/>
      <c r="C107" s="244" t="s">
        <v>483</v>
      </c>
      <c r="D107" s="244"/>
      <c r="E107" s="244"/>
      <c r="F107" s="263" t="s">
        <v>475</v>
      </c>
      <c r="G107" s="244"/>
      <c r="H107" s="244" t="s">
        <v>514</v>
      </c>
      <c r="I107" s="244" t="s">
        <v>485</v>
      </c>
      <c r="J107" s="244"/>
      <c r="K107" s="255"/>
    </row>
    <row r="108" spans="2:11" ht="15" customHeight="1">
      <c r="B108" s="264"/>
      <c r="C108" s="244" t="s">
        <v>494</v>
      </c>
      <c r="D108" s="244"/>
      <c r="E108" s="244"/>
      <c r="F108" s="263" t="s">
        <v>481</v>
      </c>
      <c r="G108" s="244"/>
      <c r="H108" s="244" t="s">
        <v>514</v>
      </c>
      <c r="I108" s="244" t="s">
        <v>477</v>
      </c>
      <c r="J108" s="244">
        <v>50</v>
      </c>
      <c r="K108" s="255"/>
    </row>
    <row r="109" spans="2:11" ht="15" customHeight="1">
      <c r="B109" s="264"/>
      <c r="C109" s="244" t="s">
        <v>502</v>
      </c>
      <c r="D109" s="244"/>
      <c r="E109" s="244"/>
      <c r="F109" s="263" t="s">
        <v>481</v>
      </c>
      <c r="G109" s="244"/>
      <c r="H109" s="244" t="s">
        <v>514</v>
      </c>
      <c r="I109" s="244" t="s">
        <v>477</v>
      </c>
      <c r="J109" s="244">
        <v>50</v>
      </c>
      <c r="K109" s="255"/>
    </row>
    <row r="110" spans="2:11" ht="15" customHeight="1">
      <c r="B110" s="264"/>
      <c r="C110" s="244" t="s">
        <v>500</v>
      </c>
      <c r="D110" s="244"/>
      <c r="E110" s="244"/>
      <c r="F110" s="263" t="s">
        <v>481</v>
      </c>
      <c r="G110" s="244"/>
      <c r="H110" s="244" t="s">
        <v>514</v>
      </c>
      <c r="I110" s="244" t="s">
        <v>477</v>
      </c>
      <c r="J110" s="244">
        <v>50</v>
      </c>
      <c r="K110" s="255"/>
    </row>
    <row r="111" spans="2:11" ht="15" customHeight="1">
      <c r="B111" s="264"/>
      <c r="C111" s="244" t="s">
        <v>52</v>
      </c>
      <c r="D111" s="244"/>
      <c r="E111" s="244"/>
      <c r="F111" s="263" t="s">
        <v>475</v>
      </c>
      <c r="G111" s="244"/>
      <c r="H111" s="244" t="s">
        <v>515</v>
      </c>
      <c r="I111" s="244" t="s">
        <v>477</v>
      </c>
      <c r="J111" s="244">
        <v>20</v>
      </c>
      <c r="K111" s="255"/>
    </row>
    <row r="112" spans="2:11" ht="15" customHeight="1">
      <c r="B112" s="264"/>
      <c r="C112" s="244" t="s">
        <v>516</v>
      </c>
      <c r="D112" s="244"/>
      <c r="E112" s="244"/>
      <c r="F112" s="263" t="s">
        <v>475</v>
      </c>
      <c r="G112" s="244"/>
      <c r="H112" s="244" t="s">
        <v>517</v>
      </c>
      <c r="I112" s="244" t="s">
        <v>477</v>
      </c>
      <c r="J112" s="244">
        <v>120</v>
      </c>
      <c r="K112" s="255"/>
    </row>
    <row r="113" spans="2:11" ht="15" customHeight="1">
      <c r="B113" s="264"/>
      <c r="C113" s="244" t="s">
        <v>37</v>
      </c>
      <c r="D113" s="244"/>
      <c r="E113" s="244"/>
      <c r="F113" s="263" t="s">
        <v>475</v>
      </c>
      <c r="G113" s="244"/>
      <c r="H113" s="244" t="s">
        <v>518</v>
      </c>
      <c r="I113" s="244" t="s">
        <v>509</v>
      </c>
      <c r="J113" s="244"/>
      <c r="K113" s="255"/>
    </row>
    <row r="114" spans="2:11" ht="15" customHeight="1">
      <c r="B114" s="264"/>
      <c r="C114" s="244" t="s">
        <v>47</v>
      </c>
      <c r="D114" s="244"/>
      <c r="E114" s="244"/>
      <c r="F114" s="263" t="s">
        <v>475</v>
      </c>
      <c r="G114" s="244"/>
      <c r="H114" s="244" t="s">
        <v>519</v>
      </c>
      <c r="I114" s="244" t="s">
        <v>509</v>
      </c>
      <c r="J114" s="244"/>
      <c r="K114" s="255"/>
    </row>
    <row r="115" spans="2:11" ht="15" customHeight="1">
      <c r="B115" s="264"/>
      <c r="C115" s="244" t="s">
        <v>56</v>
      </c>
      <c r="D115" s="244"/>
      <c r="E115" s="244"/>
      <c r="F115" s="263" t="s">
        <v>475</v>
      </c>
      <c r="G115" s="244"/>
      <c r="H115" s="244" t="s">
        <v>520</v>
      </c>
      <c r="I115" s="244" t="s">
        <v>521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4" t="s">
        <v>522</v>
      </c>
      <c r="D120" s="354"/>
      <c r="E120" s="354"/>
      <c r="F120" s="354"/>
      <c r="G120" s="354"/>
      <c r="H120" s="354"/>
      <c r="I120" s="354"/>
      <c r="J120" s="354"/>
      <c r="K120" s="280"/>
    </row>
    <row r="121" spans="2:11" ht="17.25" customHeight="1">
      <c r="B121" s="281"/>
      <c r="C121" s="256" t="s">
        <v>469</v>
      </c>
      <c r="D121" s="256"/>
      <c r="E121" s="256"/>
      <c r="F121" s="256" t="s">
        <v>470</v>
      </c>
      <c r="G121" s="257"/>
      <c r="H121" s="256" t="s">
        <v>114</v>
      </c>
      <c r="I121" s="256" t="s">
        <v>56</v>
      </c>
      <c r="J121" s="256" t="s">
        <v>471</v>
      </c>
      <c r="K121" s="282"/>
    </row>
    <row r="122" spans="2:11" ht="17.25" customHeight="1">
      <c r="B122" s="281"/>
      <c r="C122" s="258" t="s">
        <v>472</v>
      </c>
      <c r="D122" s="258"/>
      <c r="E122" s="258"/>
      <c r="F122" s="259" t="s">
        <v>473</v>
      </c>
      <c r="G122" s="260"/>
      <c r="H122" s="258"/>
      <c r="I122" s="258"/>
      <c r="J122" s="258" t="s">
        <v>474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478</v>
      </c>
      <c r="D124" s="261"/>
      <c r="E124" s="261"/>
      <c r="F124" s="263" t="s">
        <v>475</v>
      </c>
      <c r="G124" s="244"/>
      <c r="H124" s="244" t="s">
        <v>514</v>
      </c>
      <c r="I124" s="244" t="s">
        <v>477</v>
      </c>
      <c r="J124" s="244">
        <v>120</v>
      </c>
      <c r="K124" s="285"/>
    </row>
    <row r="125" spans="2:11" ht="15" customHeight="1">
      <c r="B125" s="283"/>
      <c r="C125" s="244" t="s">
        <v>523</v>
      </c>
      <c r="D125" s="244"/>
      <c r="E125" s="244"/>
      <c r="F125" s="263" t="s">
        <v>475</v>
      </c>
      <c r="G125" s="244"/>
      <c r="H125" s="244" t="s">
        <v>524</v>
      </c>
      <c r="I125" s="244" t="s">
        <v>477</v>
      </c>
      <c r="J125" s="244" t="s">
        <v>525</v>
      </c>
      <c r="K125" s="285"/>
    </row>
    <row r="126" spans="2:11" ht="15" customHeight="1">
      <c r="B126" s="283"/>
      <c r="C126" s="244" t="s">
        <v>424</v>
      </c>
      <c r="D126" s="244"/>
      <c r="E126" s="244"/>
      <c r="F126" s="263" t="s">
        <v>475</v>
      </c>
      <c r="G126" s="244"/>
      <c r="H126" s="244" t="s">
        <v>526</v>
      </c>
      <c r="I126" s="244" t="s">
        <v>477</v>
      </c>
      <c r="J126" s="244" t="s">
        <v>525</v>
      </c>
      <c r="K126" s="285"/>
    </row>
    <row r="127" spans="2:11" ht="15" customHeight="1">
      <c r="B127" s="283"/>
      <c r="C127" s="244" t="s">
        <v>486</v>
      </c>
      <c r="D127" s="244"/>
      <c r="E127" s="244"/>
      <c r="F127" s="263" t="s">
        <v>481</v>
      </c>
      <c r="G127" s="244"/>
      <c r="H127" s="244" t="s">
        <v>487</v>
      </c>
      <c r="I127" s="244" t="s">
        <v>477</v>
      </c>
      <c r="J127" s="244">
        <v>15</v>
      </c>
      <c r="K127" s="285"/>
    </row>
    <row r="128" spans="2:11" ht="15" customHeight="1">
      <c r="B128" s="283"/>
      <c r="C128" s="265" t="s">
        <v>488</v>
      </c>
      <c r="D128" s="265"/>
      <c r="E128" s="265"/>
      <c r="F128" s="266" t="s">
        <v>481</v>
      </c>
      <c r="G128" s="265"/>
      <c r="H128" s="265" t="s">
        <v>489</v>
      </c>
      <c r="I128" s="265" t="s">
        <v>477</v>
      </c>
      <c r="J128" s="265">
        <v>15</v>
      </c>
      <c r="K128" s="285"/>
    </row>
    <row r="129" spans="2:11" ht="15" customHeight="1">
      <c r="B129" s="283"/>
      <c r="C129" s="265" t="s">
        <v>490</v>
      </c>
      <c r="D129" s="265"/>
      <c r="E129" s="265"/>
      <c r="F129" s="266" t="s">
        <v>481</v>
      </c>
      <c r="G129" s="265"/>
      <c r="H129" s="265" t="s">
        <v>491</v>
      </c>
      <c r="I129" s="265" t="s">
        <v>477</v>
      </c>
      <c r="J129" s="265">
        <v>20</v>
      </c>
      <c r="K129" s="285"/>
    </row>
    <row r="130" spans="2:11" ht="15" customHeight="1">
      <c r="B130" s="283"/>
      <c r="C130" s="265" t="s">
        <v>492</v>
      </c>
      <c r="D130" s="265"/>
      <c r="E130" s="265"/>
      <c r="F130" s="266" t="s">
        <v>481</v>
      </c>
      <c r="G130" s="265"/>
      <c r="H130" s="265" t="s">
        <v>493</v>
      </c>
      <c r="I130" s="265" t="s">
        <v>477</v>
      </c>
      <c r="J130" s="265">
        <v>20</v>
      </c>
      <c r="K130" s="285"/>
    </row>
    <row r="131" spans="2:11" ht="15" customHeight="1">
      <c r="B131" s="283"/>
      <c r="C131" s="244" t="s">
        <v>480</v>
      </c>
      <c r="D131" s="244"/>
      <c r="E131" s="244"/>
      <c r="F131" s="263" t="s">
        <v>481</v>
      </c>
      <c r="G131" s="244"/>
      <c r="H131" s="244" t="s">
        <v>514</v>
      </c>
      <c r="I131" s="244" t="s">
        <v>477</v>
      </c>
      <c r="J131" s="244">
        <v>50</v>
      </c>
      <c r="K131" s="285"/>
    </row>
    <row r="132" spans="2:11" ht="15" customHeight="1">
      <c r="B132" s="283"/>
      <c r="C132" s="244" t="s">
        <v>494</v>
      </c>
      <c r="D132" s="244"/>
      <c r="E132" s="244"/>
      <c r="F132" s="263" t="s">
        <v>481</v>
      </c>
      <c r="G132" s="244"/>
      <c r="H132" s="244" t="s">
        <v>514</v>
      </c>
      <c r="I132" s="244" t="s">
        <v>477</v>
      </c>
      <c r="J132" s="244">
        <v>50</v>
      </c>
      <c r="K132" s="285"/>
    </row>
    <row r="133" spans="2:11" ht="15" customHeight="1">
      <c r="B133" s="283"/>
      <c r="C133" s="244" t="s">
        <v>500</v>
      </c>
      <c r="D133" s="244"/>
      <c r="E133" s="244"/>
      <c r="F133" s="263" t="s">
        <v>481</v>
      </c>
      <c r="G133" s="244"/>
      <c r="H133" s="244" t="s">
        <v>514</v>
      </c>
      <c r="I133" s="244" t="s">
        <v>477</v>
      </c>
      <c r="J133" s="244">
        <v>50</v>
      </c>
      <c r="K133" s="285"/>
    </row>
    <row r="134" spans="2:11" ht="15" customHeight="1">
      <c r="B134" s="283"/>
      <c r="C134" s="244" t="s">
        <v>502</v>
      </c>
      <c r="D134" s="244"/>
      <c r="E134" s="244"/>
      <c r="F134" s="263" t="s">
        <v>481</v>
      </c>
      <c r="G134" s="244"/>
      <c r="H134" s="244" t="s">
        <v>514</v>
      </c>
      <c r="I134" s="244" t="s">
        <v>477</v>
      </c>
      <c r="J134" s="244">
        <v>50</v>
      </c>
      <c r="K134" s="285"/>
    </row>
    <row r="135" spans="2:11" ht="15" customHeight="1">
      <c r="B135" s="283"/>
      <c r="C135" s="244" t="s">
        <v>119</v>
      </c>
      <c r="D135" s="244"/>
      <c r="E135" s="244"/>
      <c r="F135" s="263" t="s">
        <v>481</v>
      </c>
      <c r="G135" s="244"/>
      <c r="H135" s="244" t="s">
        <v>527</v>
      </c>
      <c r="I135" s="244" t="s">
        <v>477</v>
      </c>
      <c r="J135" s="244">
        <v>255</v>
      </c>
      <c r="K135" s="285"/>
    </row>
    <row r="136" spans="2:11" ht="15" customHeight="1">
      <c r="B136" s="283"/>
      <c r="C136" s="244" t="s">
        <v>504</v>
      </c>
      <c r="D136" s="244"/>
      <c r="E136" s="244"/>
      <c r="F136" s="263" t="s">
        <v>475</v>
      </c>
      <c r="G136" s="244"/>
      <c r="H136" s="244" t="s">
        <v>528</v>
      </c>
      <c r="I136" s="244" t="s">
        <v>506</v>
      </c>
      <c r="J136" s="244"/>
      <c r="K136" s="285"/>
    </row>
    <row r="137" spans="2:11" ht="15" customHeight="1">
      <c r="B137" s="283"/>
      <c r="C137" s="244" t="s">
        <v>507</v>
      </c>
      <c r="D137" s="244"/>
      <c r="E137" s="244"/>
      <c r="F137" s="263" t="s">
        <v>475</v>
      </c>
      <c r="G137" s="244"/>
      <c r="H137" s="244" t="s">
        <v>529</v>
      </c>
      <c r="I137" s="244" t="s">
        <v>509</v>
      </c>
      <c r="J137" s="244"/>
      <c r="K137" s="285"/>
    </row>
    <row r="138" spans="2:11" ht="15" customHeight="1">
      <c r="B138" s="283"/>
      <c r="C138" s="244" t="s">
        <v>510</v>
      </c>
      <c r="D138" s="244"/>
      <c r="E138" s="244"/>
      <c r="F138" s="263" t="s">
        <v>475</v>
      </c>
      <c r="G138" s="244"/>
      <c r="H138" s="244" t="s">
        <v>510</v>
      </c>
      <c r="I138" s="244" t="s">
        <v>509</v>
      </c>
      <c r="J138" s="244"/>
      <c r="K138" s="285"/>
    </row>
    <row r="139" spans="2:11" ht="15" customHeight="1">
      <c r="B139" s="283"/>
      <c r="C139" s="244" t="s">
        <v>37</v>
      </c>
      <c r="D139" s="244"/>
      <c r="E139" s="244"/>
      <c r="F139" s="263" t="s">
        <v>475</v>
      </c>
      <c r="G139" s="244"/>
      <c r="H139" s="244" t="s">
        <v>530</v>
      </c>
      <c r="I139" s="244" t="s">
        <v>509</v>
      </c>
      <c r="J139" s="244"/>
      <c r="K139" s="285"/>
    </row>
    <row r="140" spans="2:11" ht="15" customHeight="1">
      <c r="B140" s="283"/>
      <c r="C140" s="244" t="s">
        <v>531</v>
      </c>
      <c r="D140" s="244"/>
      <c r="E140" s="244"/>
      <c r="F140" s="263" t="s">
        <v>475</v>
      </c>
      <c r="G140" s="244"/>
      <c r="H140" s="244" t="s">
        <v>532</v>
      </c>
      <c r="I140" s="244" t="s">
        <v>509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59" t="s">
        <v>533</v>
      </c>
      <c r="D145" s="359"/>
      <c r="E145" s="359"/>
      <c r="F145" s="359"/>
      <c r="G145" s="359"/>
      <c r="H145" s="359"/>
      <c r="I145" s="359"/>
      <c r="J145" s="359"/>
      <c r="K145" s="255"/>
    </row>
    <row r="146" spans="2:11" ht="17.25" customHeight="1">
      <c r="B146" s="254"/>
      <c r="C146" s="256" t="s">
        <v>469</v>
      </c>
      <c r="D146" s="256"/>
      <c r="E146" s="256"/>
      <c r="F146" s="256" t="s">
        <v>470</v>
      </c>
      <c r="G146" s="257"/>
      <c r="H146" s="256" t="s">
        <v>114</v>
      </c>
      <c r="I146" s="256" t="s">
        <v>56</v>
      </c>
      <c r="J146" s="256" t="s">
        <v>471</v>
      </c>
      <c r="K146" s="255"/>
    </row>
    <row r="147" spans="2:11" ht="17.25" customHeight="1">
      <c r="B147" s="254"/>
      <c r="C147" s="258" t="s">
        <v>472</v>
      </c>
      <c r="D147" s="258"/>
      <c r="E147" s="258"/>
      <c r="F147" s="259" t="s">
        <v>473</v>
      </c>
      <c r="G147" s="260"/>
      <c r="H147" s="258"/>
      <c r="I147" s="258"/>
      <c r="J147" s="258" t="s">
        <v>474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478</v>
      </c>
      <c r="D149" s="244"/>
      <c r="E149" s="244"/>
      <c r="F149" s="290" t="s">
        <v>475</v>
      </c>
      <c r="G149" s="244"/>
      <c r="H149" s="289" t="s">
        <v>514</v>
      </c>
      <c r="I149" s="289" t="s">
        <v>477</v>
      </c>
      <c r="J149" s="289">
        <v>120</v>
      </c>
      <c r="K149" s="285"/>
    </row>
    <row r="150" spans="2:11" ht="15" customHeight="1">
      <c r="B150" s="264"/>
      <c r="C150" s="289" t="s">
        <v>523</v>
      </c>
      <c r="D150" s="244"/>
      <c r="E150" s="244"/>
      <c r="F150" s="290" t="s">
        <v>475</v>
      </c>
      <c r="G150" s="244"/>
      <c r="H150" s="289" t="s">
        <v>534</v>
      </c>
      <c r="I150" s="289" t="s">
        <v>477</v>
      </c>
      <c r="J150" s="289" t="s">
        <v>525</v>
      </c>
      <c r="K150" s="285"/>
    </row>
    <row r="151" spans="2:11" ht="15" customHeight="1">
      <c r="B151" s="264"/>
      <c r="C151" s="289" t="s">
        <v>424</v>
      </c>
      <c r="D151" s="244"/>
      <c r="E151" s="244"/>
      <c r="F151" s="290" t="s">
        <v>475</v>
      </c>
      <c r="G151" s="244"/>
      <c r="H151" s="289" t="s">
        <v>535</v>
      </c>
      <c r="I151" s="289" t="s">
        <v>477</v>
      </c>
      <c r="J151" s="289" t="s">
        <v>525</v>
      </c>
      <c r="K151" s="285"/>
    </row>
    <row r="152" spans="2:11" ht="15" customHeight="1">
      <c r="B152" s="264"/>
      <c r="C152" s="289" t="s">
        <v>480</v>
      </c>
      <c r="D152" s="244"/>
      <c r="E152" s="244"/>
      <c r="F152" s="290" t="s">
        <v>481</v>
      </c>
      <c r="G152" s="244"/>
      <c r="H152" s="289" t="s">
        <v>514</v>
      </c>
      <c r="I152" s="289" t="s">
        <v>477</v>
      </c>
      <c r="J152" s="289">
        <v>50</v>
      </c>
      <c r="K152" s="285"/>
    </row>
    <row r="153" spans="2:11" ht="15" customHeight="1">
      <c r="B153" s="264"/>
      <c r="C153" s="289" t="s">
        <v>483</v>
      </c>
      <c r="D153" s="244"/>
      <c r="E153" s="244"/>
      <c r="F153" s="290" t="s">
        <v>475</v>
      </c>
      <c r="G153" s="244"/>
      <c r="H153" s="289" t="s">
        <v>514</v>
      </c>
      <c r="I153" s="289" t="s">
        <v>485</v>
      </c>
      <c r="J153" s="289"/>
      <c r="K153" s="285"/>
    </row>
    <row r="154" spans="2:11" ht="15" customHeight="1">
      <c r="B154" s="264"/>
      <c r="C154" s="289" t="s">
        <v>494</v>
      </c>
      <c r="D154" s="244"/>
      <c r="E154" s="244"/>
      <c r="F154" s="290" t="s">
        <v>481</v>
      </c>
      <c r="G154" s="244"/>
      <c r="H154" s="289" t="s">
        <v>514</v>
      </c>
      <c r="I154" s="289" t="s">
        <v>477</v>
      </c>
      <c r="J154" s="289">
        <v>50</v>
      </c>
      <c r="K154" s="285"/>
    </row>
    <row r="155" spans="2:11" ht="15" customHeight="1">
      <c r="B155" s="264"/>
      <c r="C155" s="289" t="s">
        <v>502</v>
      </c>
      <c r="D155" s="244"/>
      <c r="E155" s="244"/>
      <c r="F155" s="290" t="s">
        <v>481</v>
      </c>
      <c r="G155" s="244"/>
      <c r="H155" s="289" t="s">
        <v>514</v>
      </c>
      <c r="I155" s="289" t="s">
        <v>477</v>
      </c>
      <c r="J155" s="289">
        <v>50</v>
      </c>
      <c r="K155" s="285"/>
    </row>
    <row r="156" spans="2:11" ht="15" customHeight="1">
      <c r="B156" s="264"/>
      <c r="C156" s="289" t="s">
        <v>500</v>
      </c>
      <c r="D156" s="244"/>
      <c r="E156" s="244"/>
      <c r="F156" s="290" t="s">
        <v>481</v>
      </c>
      <c r="G156" s="244"/>
      <c r="H156" s="289" t="s">
        <v>514</v>
      </c>
      <c r="I156" s="289" t="s">
        <v>477</v>
      </c>
      <c r="J156" s="289">
        <v>50</v>
      </c>
      <c r="K156" s="285"/>
    </row>
    <row r="157" spans="2:11" ht="15" customHeight="1">
      <c r="B157" s="264"/>
      <c r="C157" s="289" t="s">
        <v>100</v>
      </c>
      <c r="D157" s="244"/>
      <c r="E157" s="244"/>
      <c r="F157" s="290" t="s">
        <v>475</v>
      </c>
      <c r="G157" s="244"/>
      <c r="H157" s="289" t="s">
        <v>536</v>
      </c>
      <c r="I157" s="289" t="s">
        <v>477</v>
      </c>
      <c r="J157" s="289" t="s">
        <v>537</v>
      </c>
      <c r="K157" s="285"/>
    </row>
    <row r="158" spans="2:11" ht="15" customHeight="1">
      <c r="B158" s="264"/>
      <c r="C158" s="289" t="s">
        <v>538</v>
      </c>
      <c r="D158" s="244"/>
      <c r="E158" s="244"/>
      <c r="F158" s="290" t="s">
        <v>475</v>
      </c>
      <c r="G158" s="244"/>
      <c r="H158" s="289" t="s">
        <v>539</v>
      </c>
      <c r="I158" s="289" t="s">
        <v>509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4" t="s">
        <v>540</v>
      </c>
      <c r="D163" s="354"/>
      <c r="E163" s="354"/>
      <c r="F163" s="354"/>
      <c r="G163" s="354"/>
      <c r="H163" s="354"/>
      <c r="I163" s="354"/>
      <c r="J163" s="354"/>
      <c r="K163" s="236"/>
    </row>
    <row r="164" spans="2:11" ht="17.25" customHeight="1">
      <c r="B164" s="235"/>
      <c r="C164" s="256" t="s">
        <v>469</v>
      </c>
      <c r="D164" s="256"/>
      <c r="E164" s="256"/>
      <c r="F164" s="256" t="s">
        <v>470</v>
      </c>
      <c r="G164" s="293"/>
      <c r="H164" s="294" t="s">
        <v>114</v>
      </c>
      <c r="I164" s="294" t="s">
        <v>56</v>
      </c>
      <c r="J164" s="256" t="s">
        <v>471</v>
      </c>
      <c r="K164" s="236"/>
    </row>
    <row r="165" spans="2:11" ht="17.25" customHeight="1">
      <c r="B165" s="237"/>
      <c r="C165" s="258" t="s">
        <v>472</v>
      </c>
      <c r="D165" s="258"/>
      <c r="E165" s="258"/>
      <c r="F165" s="259" t="s">
        <v>473</v>
      </c>
      <c r="G165" s="295"/>
      <c r="H165" s="296"/>
      <c r="I165" s="296"/>
      <c r="J165" s="258" t="s">
        <v>474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478</v>
      </c>
      <c r="D167" s="244"/>
      <c r="E167" s="244"/>
      <c r="F167" s="263" t="s">
        <v>475</v>
      </c>
      <c r="G167" s="244"/>
      <c r="H167" s="244" t="s">
        <v>514</v>
      </c>
      <c r="I167" s="244" t="s">
        <v>477</v>
      </c>
      <c r="J167" s="244">
        <v>120</v>
      </c>
      <c r="K167" s="285"/>
    </row>
    <row r="168" spans="2:11" ht="15" customHeight="1">
      <c r="B168" s="264"/>
      <c r="C168" s="244" t="s">
        <v>523</v>
      </c>
      <c r="D168" s="244"/>
      <c r="E168" s="244"/>
      <c r="F168" s="263" t="s">
        <v>475</v>
      </c>
      <c r="G168" s="244"/>
      <c r="H168" s="244" t="s">
        <v>524</v>
      </c>
      <c r="I168" s="244" t="s">
        <v>477</v>
      </c>
      <c r="J168" s="244" t="s">
        <v>525</v>
      </c>
      <c r="K168" s="285"/>
    </row>
    <row r="169" spans="2:11" ht="15" customHeight="1">
      <c r="B169" s="264"/>
      <c r="C169" s="244" t="s">
        <v>424</v>
      </c>
      <c r="D169" s="244"/>
      <c r="E169" s="244"/>
      <c r="F169" s="263" t="s">
        <v>475</v>
      </c>
      <c r="G169" s="244"/>
      <c r="H169" s="244" t="s">
        <v>541</v>
      </c>
      <c r="I169" s="244" t="s">
        <v>477</v>
      </c>
      <c r="J169" s="244" t="s">
        <v>525</v>
      </c>
      <c r="K169" s="285"/>
    </row>
    <row r="170" spans="2:11" ht="15" customHeight="1">
      <c r="B170" s="264"/>
      <c r="C170" s="244" t="s">
        <v>480</v>
      </c>
      <c r="D170" s="244"/>
      <c r="E170" s="244"/>
      <c r="F170" s="263" t="s">
        <v>481</v>
      </c>
      <c r="G170" s="244"/>
      <c r="H170" s="244" t="s">
        <v>541</v>
      </c>
      <c r="I170" s="244" t="s">
        <v>477</v>
      </c>
      <c r="J170" s="244">
        <v>50</v>
      </c>
      <c r="K170" s="285"/>
    </row>
    <row r="171" spans="2:11" ht="15" customHeight="1">
      <c r="B171" s="264"/>
      <c r="C171" s="244" t="s">
        <v>483</v>
      </c>
      <c r="D171" s="244"/>
      <c r="E171" s="244"/>
      <c r="F171" s="263" t="s">
        <v>475</v>
      </c>
      <c r="G171" s="244"/>
      <c r="H171" s="244" t="s">
        <v>541</v>
      </c>
      <c r="I171" s="244" t="s">
        <v>485</v>
      </c>
      <c r="J171" s="244"/>
      <c r="K171" s="285"/>
    </row>
    <row r="172" spans="2:11" ht="15" customHeight="1">
      <c r="B172" s="264"/>
      <c r="C172" s="244" t="s">
        <v>494</v>
      </c>
      <c r="D172" s="244"/>
      <c r="E172" s="244"/>
      <c r="F172" s="263" t="s">
        <v>481</v>
      </c>
      <c r="G172" s="244"/>
      <c r="H172" s="244" t="s">
        <v>541</v>
      </c>
      <c r="I172" s="244" t="s">
        <v>477</v>
      </c>
      <c r="J172" s="244">
        <v>50</v>
      </c>
      <c r="K172" s="285"/>
    </row>
    <row r="173" spans="2:11" ht="15" customHeight="1">
      <c r="B173" s="264"/>
      <c r="C173" s="244" t="s">
        <v>502</v>
      </c>
      <c r="D173" s="244"/>
      <c r="E173" s="244"/>
      <c r="F173" s="263" t="s">
        <v>481</v>
      </c>
      <c r="G173" s="244"/>
      <c r="H173" s="244" t="s">
        <v>541</v>
      </c>
      <c r="I173" s="244" t="s">
        <v>477</v>
      </c>
      <c r="J173" s="244">
        <v>50</v>
      </c>
      <c r="K173" s="285"/>
    </row>
    <row r="174" spans="2:11" ht="15" customHeight="1">
      <c r="B174" s="264"/>
      <c r="C174" s="244" t="s">
        <v>500</v>
      </c>
      <c r="D174" s="244"/>
      <c r="E174" s="244"/>
      <c r="F174" s="263" t="s">
        <v>481</v>
      </c>
      <c r="G174" s="244"/>
      <c r="H174" s="244" t="s">
        <v>541</v>
      </c>
      <c r="I174" s="244" t="s">
        <v>477</v>
      </c>
      <c r="J174" s="244">
        <v>50</v>
      </c>
      <c r="K174" s="285"/>
    </row>
    <row r="175" spans="2:11" ht="15" customHeight="1">
      <c r="B175" s="264"/>
      <c r="C175" s="244" t="s">
        <v>113</v>
      </c>
      <c r="D175" s="244"/>
      <c r="E175" s="244"/>
      <c r="F175" s="263" t="s">
        <v>475</v>
      </c>
      <c r="G175" s="244"/>
      <c r="H175" s="244" t="s">
        <v>542</v>
      </c>
      <c r="I175" s="244" t="s">
        <v>543</v>
      </c>
      <c r="J175" s="244"/>
      <c r="K175" s="285"/>
    </row>
    <row r="176" spans="2:11" ht="15" customHeight="1">
      <c r="B176" s="264"/>
      <c r="C176" s="244" t="s">
        <v>56</v>
      </c>
      <c r="D176" s="244"/>
      <c r="E176" s="244"/>
      <c r="F176" s="263" t="s">
        <v>475</v>
      </c>
      <c r="G176" s="244"/>
      <c r="H176" s="244" t="s">
        <v>544</v>
      </c>
      <c r="I176" s="244" t="s">
        <v>545</v>
      </c>
      <c r="J176" s="244">
        <v>1</v>
      </c>
      <c r="K176" s="285"/>
    </row>
    <row r="177" spans="2:11" ht="15" customHeight="1">
      <c r="B177" s="264"/>
      <c r="C177" s="244" t="s">
        <v>52</v>
      </c>
      <c r="D177" s="244"/>
      <c r="E177" s="244"/>
      <c r="F177" s="263" t="s">
        <v>475</v>
      </c>
      <c r="G177" s="244"/>
      <c r="H177" s="244" t="s">
        <v>546</v>
      </c>
      <c r="I177" s="244" t="s">
        <v>477</v>
      </c>
      <c r="J177" s="244">
        <v>20</v>
      </c>
      <c r="K177" s="285"/>
    </row>
    <row r="178" spans="2:11" ht="15" customHeight="1">
      <c r="B178" s="264"/>
      <c r="C178" s="244" t="s">
        <v>114</v>
      </c>
      <c r="D178" s="244"/>
      <c r="E178" s="244"/>
      <c r="F178" s="263" t="s">
        <v>475</v>
      </c>
      <c r="G178" s="244"/>
      <c r="H178" s="244" t="s">
        <v>547</v>
      </c>
      <c r="I178" s="244" t="s">
        <v>477</v>
      </c>
      <c r="J178" s="244">
        <v>255</v>
      </c>
      <c r="K178" s="285"/>
    </row>
    <row r="179" spans="2:11" ht="15" customHeight="1">
      <c r="B179" s="264"/>
      <c r="C179" s="244" t="s">
        <v>115</v>
      </c>
      <c r="D179" s="244"/>
      <c r="E179" s="244"/>
      <c r="F179" s="263" t="s">
        <v>475</v>
      </c>
      <c r="G179" s="244"/>
      <c r="H179" s="244" t="s">
        <v>440</v>
      </c>
      <c r="I179" s="244" t="s">
        <v>477</v>
      </c>
      <c r="J179" s="244">
        <v>10</v>
      </c>
      <c r="K179" s="285"/>
    </row>
    <row r="180" spans="2:11" ht="15" customHeight="1">
      <c r="B180" s="264"/>
      <c r="C180" s="244" t="s">
        <v>116</v>
      </c>
      <c r="D180" s="244"/>
      <c r="E180" s="244"/>
      <c r="F180" s="263" t="s">
        <v>475</v>
      </c>
      <c r="G180" s="244"/>
      <c r="H180" s="244" t="s">
        <v>548</v>
      </c>
      <c r="I180" s="244" t="s">
        <v>509</v>
      </c>
      <c r="J180" s="244"/>
      <c r="K180" s="285"/>
    </row>
    <row r="181" spans="2:11" ht="15" customHeight="1">
      <c r="B181" s="264"/>
      <c r="C181" s="244" t="s">
        <v>549</v>
      </c>
      <c r="D181" s="244"/>
      <c r="E181" s="244"/>
      <c r="F181" s="263" t="s">
        <v>475</v>
      </c>
      <c r="G181" s="244"/>
      <c r="H181" s="244" t="s">
        <v>550</v>
      </c>
      <c r="I181" s="244" t="s">
        <v>509</v>
      </c>
      <c r="J181" s="244"/>
      <c r="K181" s="285"/>
    </row>
    <row r="182" spans="2:11" ht="15" customHeight="1">
      <c r="B182" s="264"/>
      <c r="C182" s="244" t="s">
        <v>538</v>
      </c>
      <c r="D182" s="244"/>
      <c r="E182" s="244"/>
      <c r="F182" s="263" t="s">
        <v>475</v>
      </c>
      <c r="G182" s="244"/>
      <c r="H182" s="244" t="s">
        <v>551</v>
      </c>
      <c r="I182" s="244" t="s">
        <v>509</v>
      </c>
      <c r="J182" s="244"/>
      <c r="K182" s="285"/>
    </row>
    <row r="183" spans="2:11" ht="15" customHeight="1">
      <c r="B183" s="264"/>
      <c r="C183" s="244" t="s">
        <v>118</v>
      </c>
      <c r="D183" s="244"/>
      <c r="E183" s="244"/>
      <c r="F183" s="263" t="s">
        <v>481</v>
      </c>
      <c r="G183" s="244"/>
      <c r="H183" s="244" t="s">
        <v>552</v>
      </c>
      <c r="I183" s="244" t="s">
        <v>477</v>
      </c>
      <c r="J183" s="244">
        <v>50</v>
      </c>
      <c r="K183" s="285"/>
    </row>
    <row r="184" spans="2:11" ht="15" customHeight="1">
      <c r="B184" s="264"/>
      <c r="C184" s="244" t="s">
        <v>553</v>
      </c>
      <c r="D184" s="244"/>
      <c r="E184" s="244"/>
      <c r="F184" s="263" t="s">
        <v>481</v>
      </c>
      <c r="G184" s="244"/>
      <c r="H184" s="244" t="s">
        <v>554</v>
      </c>
      <c r="I184" s="244" t="s">
        <v>555</v>
      </c>
      <c r="J184" s="244"/>
      <c r="K184" s="285"/>
    </row>
    <row r="185" spans="2:11" ht="15" customHeight="1">
      <c r="B185" s="264"/>
      <c r="C185" s="244" t="s">
        <v>556</v>
      </c>
      <c r="D185" s="244"/>
      <c r="E185" s="244"/>
      <c r="F185" s="263" t="s">
        <v>481</v>
      </c>
      <c r="G185" s="244"/>
      <c r="H185" s="244" t="s">
        <v>557</v>
      </c>
      <c r="I185" s="244" t="s">
        <v>555</v>
      </c>
      <c r="J185" s="244"/>
      <c r="K185" s="285"/>
    </row>
    <row r="186" spans="2:11" ht="15" customHeight="1">
      <c r="B186" s="264"/>
      <c r="C186" s="244" t="s">
        <v>558</v>
      </c>
      <c r="D186" s="244"/>
      <c r="E186" s="244"/>
      <c r="F186" s="263" t="s">
        <v>481</v>
      </c>
      <c r="G186" s="244"/>
      <c r="H186" s="244" t="s">
        <v>559</v>
      </c>
      <c r="I186" s="244" t="s">
        <v>555</v>
      </c>
      <c r="J186" s="244"/>
      <c r="K186" s="285"/>
    </row>
    <row r="187" spans="2:11" ht="15" customHeight="1">
      <c r="B187" s="264"/>
      <c r="C187" s="297" t="s">
        <v>560</v>
      </c>
      <c r="D187" s="244"/>
      <c r="E187" s="244"/>
      <c r="F187" s="263" t="s">
        <v>481</v>
      </c>
      <c r="G187" s="244"/>
      <c r="H187" s="244" t="s">
        <v>561</v>
      </c>
      <c r="I187" s="244" t="s">
        <v>562</v>
      </c>
      <c r="J187" s="298" t="s">
        <v>563</v>
      </c>
      <c r="K187" s="285"/>
    </row>
    <row r="188" spans="2:11" ht="15" customHeight="1">
      <c r="B188" s="264"/>
      <c r="C188" s="249" t="s">
        <v>41</v>
      </c>
      <c r="D188" s="244"/>
      <c r="E188" s="244"/>
      <c r="F188" s="263" t="s">
        <v>475</v>
      </c>
      <c r="G188" s="244"/>
      <c r="H188" s="240" t="s">
        <v>564</v>
      </c>
      <c r="I188" s="244" t="s">
        <v>565</v>
      </c>
      <c r="J188" s="244"/>
      <c r="K188" s="285"/>
    </row>
    <row r="189" spans="2:11" ht="15" customHeight="1">
      <c r="B189" s="264"/>
      <c r="C189" s="249" t="s">
        <v>566</v>
      </c>
      <c r="D189" s="244"/>
      <c r="E189" s="244"/>
      <c r="F189" s="263" t="s">
        <v>475</v>
      </c>
      <c r="G189" s="244"/>
      <c r="H189" s="244" t="s">
        <v>567</v>
      </c>
      <c r="I189" s="244" t="s">
        <v>509</v>
      </c>
      <c r="J189" s="244"/>
      <c r="K189" s="285"/>
    </row>
    <row r="190" spans="2:11" ht="15" customHeight="1">
      <c r="B190" s="264"/>
      <c r="C190" s="249" t="s">
        <v>568</v>
      </c>
      <c r="D190" s="244"/>
      <c r="E190" s="244"/>
      <c r="F190" s="263" t="s">
        <v>475</v>
      </c>
      <c r="G190" s="244"/>
      <c r="H190" s="244" t="s">
        <v>569</v>
      </c>
      <c r="I190" s="244" t="s">
        <v>509</v>
      </c>
      <c r="J190" s="244"/>
      <c r="K190" s="285"/>
    </row>
    <row r="191" spans="2:11" ht="15" customHeight="1">
      <c r="B191" s="264"/>
      <c r="C191" s="249" t="s">
        <v>570</v>
      </c>
      <c r="D191" s="244"/>
      <c r="E191" s="244"/>
      <c r="F191" s="263" t="s">
        <v>481</v>
      </c>
      <c r="G191" s="244"/>
      <c r="H191" s="244" t="s">
        <v>571</v>
      </c>
      <c r="I191" s="244" t="s">
        <v>509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4" t="s">
        <v>572</v>
      </c>
      <c r="D197" s="354"/>
      <c r="E197" s="354"/>
      <c r="F197" s="354"/>
      <c r="G197" s="354"/>
      <c r="H197" s="354"/>
      <c r="I197" s="354"/>
      <c r="J197" s="354"/>
      <c r="K197" s="236"/>
    </row>
    <row r="198" spans="2:11" ht="25.5" customHeight="1">
      <c r="B198" s="235"/>
      <c r="C198" s="300" t="s">
        <v>573</v>
      </c>
      <c r="D198" s="300"/>
      <c r="E198" s="300"/>
      <c r="F198" s="300" t="s">
        <v>574</v>
      </c>
      <c r="G198" s="301"/>
      <c r="H198" s="360" t="s">
        <v>575</v>
      </c>
      <c r="I198" s="360"/>
      <c r="J198" s="360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565</v>
      </c>
      <c r="D200" s="244"/>
      <c r="E200" s="244"/>
      <c r="F200" s="263" t="s">
        <v>42</v>
      </c>
      <c r="G200" s="244"/>
      <c r="H200" s="356" t="s">
        <v>576</v>
      </c>
      <c r="I200" s="356"/>
      <c r="J200" s="356"/>
      <c r="K200" s="285"/>
    </row>
    <row r="201" spans="2:11" ht="15" customHeight="1">
      <c r="B201" s="264"/>
      <c r="C201" s="270"/>
      <c r="D201" s="244"/>
      <c r="E201" s="244"/>
      <c r="F201" s="263" t="s">
        <v>43</v>
      </c>
      <c r="G201" s="244"/>
      <c r="H201" s="356" t="s">
        <v>577</v>
      </c>
      <c r="I201" s="356"/>
      <c r="J201" s="356"/>
      <c r="K201" s="285"/>
    </row>
    <row r="202" spans="2:11" ht="15" customHeight="1">
      <c r="B202" s="264"/>
      <c r="C202" s="270"/>
      <c r="D202" s="244"/>
      <c r="E202" s="244"/>
      <c r="F202" s="263" t="s">
        <v>46</v>
      </c>
      <c r="G202" s="244"/>
      <c r="H202" s="356" t="s">
        <v>578</v>
      </c>
      <c r="I202" s="356"/>
      <c r="J202" s="356"/>
      <c r="K202" s="285"/>
    </row>
    <row r="203" spans="2:11" ht="15" customHeight="1">
      <c r="B203" s="264"/>
      <c r="C203" s="244"/>
      <c r="D203" s="244"/>
      <c r="E203" s="244"/>
      <c r="F203" s="263" t="s">
        <v>44</v>
      </c>
      <c r="G203" s="244"/>
      <c r="H203" s="356" t="s">
        <v>579</v>
      </c>
      <c r="I203" s="356"/>
      <c r="J203" s="356"/>
      <c r="K203" s="285"/>
    </row>
    <row r="204" spans="2:11" ht="15" customHeight="1">
      <c r="B204" s="264"/>
      <c r="C204" s="244"/>
      <c r="D204" s="244"/>
      <c r="E204" s="244"/>
      <c r="F204" s="263" t="s">
        <v>45</v>
      </c>
      <c r="G204" s="244"/>
      <c r="H204" s="356" t="s">
        <v>580</v>
      </c>
      <c r="I204" s="356"/>
      <c r="J204" s="356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521</v>
      </c>
      <c r="D206" s="244"/>
      <c r="E206" s="244"/>
      <c r="F206" s="263" t="s">
        <v>78</v>
      </c>
      <c r="G206" s="244"/>
      <c r="H206" s="356" t="s">
        <v>581</v>
      </c>
      <c r="I206" s="356"/>
      <c r="J206" s="356"/>
      <c r="K206" s="285"/>
    </row>
    <row r="207" spans="2:11" ht="15" customHeight="1">
      <c r="B207" s="264"/>
      <c r="C207" s="270"/>
      <c r="D207" s="244"/>
      <c r="E207" s="244"/>
      <c r="F207" s="263" t="s">
        <v>418</v>
      </c>
      <c r="G207" s="244"/>
      <c r="H207" s="356" t="s">
        <v>419</v>
      </c>
      <c r="I207" s="356"/>
      <c r="J207" s="356"/>
      <c r="K207" s="285"/>
    </row>
    <row r="208" spans="2:11" ht="15" customHeight="1">
      <c r="B208" s="264"/>
      <c r="C208" s="244"/>
      <c r="D208" s="244"/>
      <c r="E208" s="244"/>
      <c r="F208" s="263" t="s">
        <v>416</v>
      </c>
      <c r="G208" s="244"/>
      <c r="H208" s="356" t="s">
        <v>582</v>
      </c>
      <c r="I208" s="356"/>
      <c r="J208" s="356"/>
      <c r="K208" s="285"/>
    </row>
    <row r="209" spans="2:11" ht="15" customHeight="1">
      <c r="B209" s="302"/>
      <c r="C209" s="270"/>
      <c r="D209" s="270"/>
      <c r="E209" s="270"/>
      <c r="F209" s="263" t="s">
        <v>420</v>
      </c>
      <c r="G209" s="249"/>
      <c r="H209" s="355" t="s">
        <v>421</v>
      </c>
      <c r="I209" s="355"/>
      <c r="J209" s="355"/>
      <c r="K209" s="303"/>
    </row>
    <row r="210" spans="2:11" ht="15" customHeight="1">
      <c r="B210" s="302"/>
      <c r="C210" s="270"/>
      <c r="D210" s="270"/>
      <c r="E210" s="270"/>
      <c r="F210" s="263" t="s">
        <v>422</v>
      </c>
      <c r="G210" s="249"/>
      <c r="H210" s="355" t="s">
        <v>583</v>
      </c>
      <c r="I210" s="355"/>
      <c r="J210" s="355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545</v>
      </c>
      <c r="D212" s="270"/>
      <c r="E212" s="270"/>
      <c r="F212" s="263">
        <v>1</v>
      </c>
      <c r="G212" s="249"/>
      <c r="H212" s="355" t="s">
        <v>584</v>
      </c>
      <c r="I212" s="355"/>
      <c r="J212" s="355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55" t="s">
        <v>585</v>
      </c>
      <c r="I213" s="355"/>
      <c r="J213" s="355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55" t="s">
        <v>586</v>
      </c>
      <c r="I214" s="355"/>
      <c r="J214" s="355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55" t="s">
        <v>587</v>
      </c>
      <c r="I215" s="355"/>
      <c r="J215" s="355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Groman</cp:lastModifiedBy>
  <dcterms:created xsi:type="dcterms:W3CDTF">2017-08-21T05:40:06Z</dcterms:created>
  <dcterms:modified xsi:type="dcterms:W3CDTF">2017-08-21T06:51:44Z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