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cz10003\Downloads\1\2021_Lubina_kontejnery\F_soupis_praci\"/>
    </mc:Choice>
  </mc:AlternateContent>
  <xr:revisionPtr revIDLastSave="0" documentId="13_ncr:1_{D9456B5C-9BCB-41C0-98BC-28407CA6D929}" xr6:coauthVersionLast="46" xr6:coauthVersionMax="46" xr10:uidLastSave="{00000000-0000-0000-0000-000000000000}"/>
  <bookViews>
    <workbookView xWindow="-120" yWindow="-120" windowWidth="38640" windowHeight="21240" xr2:uid="{00000000-000D-0000-FFFF-FFFF00000000}"/>
  </bookViews>
  <sheets>
    <sheet name="Rekapitulace stavby" sheetId="1" r:id="rId1"/>
    <sheet name="2021-0053 - Kopřivnice Lu..." sheetId="2" r:id="rId2"/>
  </sheets>
  <definedNames>
    <definedName name="_xlnm._FilterDatabase" localSheetId="1" hidden="1">'2021-0053 - Kopřivnice Lu...'!$C$121:$K$390</definedName>
    <definedName name="_xlnm.Print_Titles" localSheetId="1">'2021-0053 - Kopřivnice Lu...'!$121:$121</definedName>
    <definedName name="_xlnm.Print_Titles" localSheetId="0">'Rekapitulace stavby'!$92:$92</definedName>
    <definedName name="_xlnm.Print_Area" localSheetId="1">'2021-0053 - Kopřivnice Lu...'!$C$4:$J$76,'2021-0053 - Kopřivnice Lu...'!$C$82:$J$105,'2021-0053 - Kopřivnice Lu...'!$C$111:$K$390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T381" i="2"/>
  <c r="R382" i="2"/>
  <c r="R381" i="2" s="1"/>
  <c r="P382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0" i="2"/>
  <c r="J89" i="2"/>
  <c r="F89" i="2"/>
  <c r="F87" i="2"/>
  <c r="E85" i="2"/>
  <c r="J16" i="2"/>
  <c r="E16" i="2"/>
  <c r="F90" i="2" s="1"/>
  <c r="J15" i="2"/>
  <c r="J10" i="2"/>
  <c r="J116" i="2" s="1"/>
  <c r="L90" i="1"/>
  <c r="AM90" i="1"/>
  <c r="AM89" i="1"/>
  <c r="L89" i="1"/>
  <c r="AM87" i="1"/>
  <c r="L87" i="1"/>
  <c r="L85" i="1"/>
  <c r="L84" i="1"/>
  <c r="BK390" i="2"/>
  <c r="J390" i="2"/>
  <c r="BK389" i="2"/>
  <c r="J389" i="2"/>
  <c r="BK388" i="2"/>
  <c r="J387" i="2"/>
  <c r="J386" i="2"/>
  <c r="J385" i="2"/>
  <c r="J384" i="2"/>
  <c r="J382" i="2"/>
  <c r="BK364" i="2"/>
  <c r="BK363" i="2"/>
  <c r="J362" i="2"/>
  <c r="J361" i="2"/>
  <c r="J360" i="2"/>
  <c r="BK356" i="2"/>
  <c r="J355" i="2"/>
  <c r="J351" i="2"/>
  <c r="BK350" i="2"/>
  <c r="J350" i="2"/>
  <c r="J349" i="2"/>
  <c r="J345" i="2"/>
  <c r="BK341" i="2"/>
  <c r="BK337" i="2"/>
  <c r="J331" i="2"/>
  <c r="J330" i="2"/>
  <c r="J329" i="2"/>
  <c r="BK328" i="2"/>
  <c r="BK327" i="2"/>
  <c r="J326" i="2"/>
  <c r="BK325" i="2"/>
  <c r="BK321" i="2"/>
  <c r="BK320" i="2"/>
  <c r="BK319" i="2"/>
  <c r="BK317" i="2"/>
  <c r="J316" i="2"/>
  <c r="BK315" i="2"/>
  <c r="BK306" i="2"/>
  <c r="J305" i="2"/>
  <c r="BK304" i="2"/>
  <c r="BK303" i="2"/>
  <c r="J286" i="2"/>
  <c r="BK282" i="2"/>
  <c r="J278" i="2"/>
  <c r="BK274" i="2"/>
  <c r="J268" i="2"/>
  <c r="J264" i="2"/>
  <c r="J263" i="2"/>
  <c r="BK259" i="2"/>
  <c r="J255" i="2"/>
  <c r="J251" i="2"/>
  <c r="J246" i="2"/>
  <c r="BK238" i="2"/>
  <c r="J236" i="2"/>
  <c r="BK232" i="2"/>
  <c r="J229" i="2"/>
  <c r="J226" i="2"/>
  <c r="J224" i="2"/>
  <c r="BK220" i="2"/>
  <c r="J216" i="2"/>
  <c r="BK212" i="2"/>
  <c r="J211" i="2"/>
  <c r="BK208" i="2"/>
  <c r="BK204" i="2"/>
  <c r="J200" i="2"/>
  <c r="BK199" i="2"/>
  <c r="J198" i="2"/>
  <c r="BK195" i="2"/>
  <c r="J194" i="2"/>
  <c r="BK193" i="2"/>
  <c r="BK190" i="2"/>
  <c r="BK186" i="2"/>
  <c r="BK185" i="2"/>
  <c r="BK182" i="2"/>
  <c r="BK178" i="2"/>
  <c r="J174" i="2"/>
  <c r="J170" i="2"/>
  <c r="J164" i="2"/>
  <c r="BK163" i="2"/>
  <c r="BK157" i="2"/>
  <c r="BK156" i="2"/>
  <c r="BK155" i="2"/>
  <c r="J154" i="2"/>
  <c r="BK150" i="2"/>
  <c r="BK144" i="2"/>
  <c r="J140" i="2"/>
  <c r="J139" i="2"/>
  <c r="J137" i="2"/>
  <c r="BK136" i="2"/>
  <c r="BK133" i="2"/>
  <c r="BK130" i="2"/>
  <c r="BK129" i="2"/>
  <c r="BK128" i="2"/>
  <c r="BK125" i="2"/>
  <c r="AS94" i="1"/>
  <c r="J388" i="2"/>
  <c r="BK387" i="2"/>
  <c r="BK386" i="2"/>
  <c r="BK385" i="2"/>
  <c r="BK384" i="2"/>
  <c r="BK382" i="2"/>
  <c r="BK380" i="2"/>
  <c r="J380" i="2"/>
  <c r="BK379" i="2"/>
  <c r="J379" i="2"/>
  <c r="BK378" i="2"/>
  <c r="J378" i="2"/>
  <c r="BK377" i="2"/>
  <c r="J377" i="2"/>
  <c r="BK374" i="2"/>
  <c r="J374" i="2"/>
  <c r="BK373" i="2"/>
  <c r="J373" i="2"/>
  <c r="BK368" i="2"/>
  <c r="J368" i="2"/>
  <c r="J364" i="2"/>
  <c r="J363" i="2"/>
  <c r="BK362" i="2"/>
  <c r="BK361" i="2"/>
  <c r="BK360" i="2"/>
  <c r="J356" i="2"/>
  <c r="BK355" i="2"/>
  <c r="BK351" i="2"/>
  <c r="BK349" i="2"/>
  <c r="BK345" i="2"/>
  <c r="J341" i="2"/>
  <c r="J337" i="2"/>
  <c r="BK331" i="2"/>
  <c r="BK330" i="2"/>
  <c r="BK329" i="2"/>
  <c r="J328" i="2"/>
  <c r="J327" i="2"/>
  <c r="BK326" i="2"/>
  <c r="J325" i="2"/>
  <c r="J321" i="2"/>
  <c r="J320" i="2"/>
  <c r="J319" i="2"/>
  <c r="J317" i="2"/>
  <c r="BK316" i="2"/>
  <c r="J315" i="2"/>
  <c r="J306" i="2"/>
  <c r="BK305" i="2"/>
  <c r="J304" i="2"/>
  <c r="J303" i="2"/>
  <c r="BK286" i="2"/>
  <c r="J282" i="2"/>
  <c r="BK278" i="2"/>
  <c r="J274" i="2"/>
  <c r="BK268" i="2"/>
  <c r="BK264" i="2"/>
  <c r="BK263" i="2"/>
  <c r="J259" i="2"/>
  <c r="BK255" i="2"/>
  <c r="BK251" i="2"/>
  <c r="BK246" i="2"/>
  <c r="J238" i="2"/>
  <c r="BK236" i="2"/>
  <c r="J232" i="2"/>
  <c r="BK229" i="2"/>
  <c r="BK226" i="2"/>
  <c r="BK224" i="2"/>
  <c r="J220" i="2"/>
  <c r="BK216" i="2"/>
  <c r="J212" i="2"/>
  <c r="BK211" i="2"/>
  <c r="J208" i="2"/>
  <c r="J204" i="2"/>
  <c r="BK200" i="2"/>
  <c r="J199" i="2"/>
  <c r="BK198" i="2"/>
  <c r="J195" i="2"/>
  <c r="BK194" i="2"/>
  <c r="J193" i="2"/>
  <c r="J190" i="2"/>
  <c r="J186" i="2"/>
  <c r="J185" i="2"/>
  <c r="J182" i="2"/>
  <c r="J178" i="2"/>
  <c r="BK174" i="2"/>
  <c r="BK170" i="2"/>
  <c r="BK164" i="2"/>
  <c r="J163" i="2"/>
  <c r="J157" i="2"/>
  <c r="J156" i="2"/>
  <c r="J155" i="2"/>
  <c r="BK154" i="2"/>
  <c r="J150" i="2"/>
  <c r="J144" i="2"/>
  <c r="BK140" i="2"/>
  <c r="BK139" i="2"/>
  <c r="BK137" i="2"/>
  <c r="J136" i="2"/>
  <c r="J133" i="2"/>
  <c r="J130" i="2"/>
  <c r="J129" i="2"/>
  <c r="J128" i="2"/>
  <c r="J125" i="2"/>
  <c r="BK225" i="2" l="1"/>
  <c r="J225" i="2"/>
  <c r="J99" i="2" s="1"/>
  <c r="P225" i="2"/>
  <c r="R225" i="2"/>
  <c r="T225" i="2"/>
  <c r="P237" i="2"/>
  <c r="R383" i="2"/>
  <c r="BK124" i="2"/>
  <c r="J124" i="2" s="1"/>
  <c r="J96" i="2" s="1"/>
  <c r="P124" i="2"/>
  <c r="R124" i="2"/>
  <c r="T124" i="2"/>
  <c r="BK138" i="2"/>
  <c r="J138" i="2" s="1"/>
  <c r="J97" i="2" s="1"/>
  <c r="P138" i="2"/>
  <c r="R138" i="2"/>
  <c r="T138" i="2"/>
  <c r="BK203" i="2"/>
  <c r="J203" i="2" s="1"/>
  <c r="J98" i="2" s="1"/>
  <c r="P203" i="2"/>
  <c r="R203" i="2"/>
  <c r="T203" i="2"/>
  <c r="BK237" i="2"/>
  <c r="J237" i="2" s="1"/>
  <c r="J100" i="2" s="1"/>
  <c r="R237" i="2"/>
  <c r="T237" i="2"/>
  <c r="BK318" i="2"/>
  <c r="J318" i="2" s="1"/>
  <c r="J101" i="2" s="1"/>
  <c r="P318" i="2"/>
  <c r="R318" i="2"/>
  <c r="T318" i="2"/>
  <c r="BK372" i="2"/>
  <c r="J372" i="2" s="1"/>
  <c r="J102" i="2" s="1"/>
  <c r="P372" i="2"/>
  <c r="R372" i="2"/>
  <c r="T372" i="2"/>
  <c r="BK383" i="2"/>
  <c r="J383" i="2" s="1"/>
  <c r="J104" i="2" s="1"/>
  <c r="P383" i="2"/>
  <c r="T383" i="2"/>
  <c r="J87" i="2"/>
  <c r="F119" i="2"/>
  <c r="BE128" i="2"/>
  <c r="BE136" i="2"/>
  <c r="BE140" i="2"/>
  <c r="BE163" i="2"/>
  <c r="BE164" i="2"/>
  <c r="BE170" i="2"/>
  <c r="BE186" i="2"/>
  <c r="BE193" i="2"/>
  <c r="BE195" i="2"/>
  <c r="BE200" i="2"/>
  <c r="BE208" i="2"/>
  <c r="BE212" i="2"/>
  <c r="BE220" i="2"/>
  <c r="BE226" i="2"/>
  <c r="BE232" i="2"/>
  <c r="BE238" i="2"/>
  <c r="BE246" i="2"/>
  <c r="BE251" i="2"/>
  <c r="BE259" i="2"/>
  <c r="BE263" i="2"/>
  <c r="BE264" i="2"/>
  <c r="BE274" i="2"/>
  <c r="BE282" i="2"/>
  <c r="BE286" i="2"/>
  <c r="BE304" i="2"/>
  <c r="BE315" i="2"/>
  <c r="BE317" i="2"/>
  <c r="BE325" i="2"/>
  <c r="BE326" i="2"/>
  <c r="BE328" i="2"/>
  <c r="BE329" i="2"/>
  <c r="BE330" i="2"/>
  <c r="BE341" i="2"/>
  <c r="BE345" i="2"/>
  <c r="BE349" i="2"/>
  <c r="BE351" i="2"/>
  <c r="BE356" i="2"/>
  <c r="BE360" i="2"/>
  <c r="BE361" i="2"/>
  <c r="BE362" i="2"/>
  <c r="BE363" i="2"/>
  <c r="BE368" i="2"/>
  <c r="BE373" i="2"/>
  <c r="BE374" i="2"/>
  <c r="BE377" i="2"/>
  <c r="BE378" i="2"/>
  <c r="BE379" i="2"/>
  <c r="BE380" i="2"/>
  <c r="BE384" i="2"/>
  <c r="BE385" i="2"/>
  <c r="BE388" i="2"/>
  <c r="BE125" i="2"/>
  <c r="BE129" i="2"/>
  <c r="BE130" i="2"/>
  <c r="BE133" i="2"/>
  <c r="BE137" i="2"/>
  <c r="BE139" i="2"/>
  <c r="BE144" i="2"/>
  <c r="BE150" i="2"/>
  <c r="BE154" i="2"/>
  <c r="BE155" i="2"/>
  <c r="BE156" i="2"/>
  <c r="BE157" i="2"/>
  <c r="BE174" i="2"/>
  <c r="BE178" i="2"/>
  <c r="BE182" i="2"/>
  <c r="BE185" i="2"/>
  <c r="BE190" i="2"/>
  <c r="BE194" i="2"/>
  <c r="BE198" i="2"/>
  <c r="BE199" i="2"/>
  <c r="BE204" i="2"/>
  <c r="BE211" i="2"/>
  <c r="BE216" i="2"/>
  <c r="BE224" i="2"/>
  <c r="BE229" i="2"/>
  <c r="BE236" i="2"/>
  <c r="BE255" i="2"/>
  <c r="BE268" i="2"/>
  <c r="BE278" i="2"/>
  <c r="BE303" i="2"/>
  <c r="BE305" i="2"/>
  <c r="BE306" i="2"/>
  <c r="BE316" i="2"/>
  <c r="BE319" i="2"/>
  <c r="BE320" i="2"/>
  <c r="BE321" i="2"/>
  <c r="BE327" i="2"/>
  <c r="BE331" i="2"/>
  <c r="BE337" i="2"/>
  <c r="BE350" i="2"/>
  <c r="BE355" i="2"/>
  <c r="BE364" i="2"/>
  <c r="BE382" i="2"/>
  <c r="BE386" i="2"/>
  <c r="BE387" i="2"/>
  <c r="BE389" i="2"/>
  <c r="BE390" i="2"/>
  <c r="BK381" i="2"/>
  <c r="J381" i="2" s="1"/>
  <c r="J103" i="2" s="1"/>
  <c r="F32" i="2"/>
  <c r="BA95" i="1"/>
  <c r="BA94" i="1" s="1"/>
  <c r="AW94" i="1" s="1"/>
  <c r="AK30" i="1" s="1"/>
  <c r="J32" i="2"/>
  <c r="AW95" i="1" s="1"/>
  <c r="F33" i="2"/>
  <c r="BB95" i="1" s="1"/>
  <c r="BB94" i="1" s="1"/>
  <c r="W31" i="1" s="1"/>
  <c r="F34" i="2"/>
  <c r="BC95" i="1" s="1"/>
  <c r="BC94" i="1" s="1"/>
  <c r="W32" i="1" s="1"/>
  <c r="F35" i="2"/>
  <c r="BD95" i="1" s="1"/>
  <c r="BD94" i="1" s="1"/>
  <c r="W33" i="1" s="1"/>
  <c r="T123" i="2" l="1"/>
  <c r="T122" i="2" s="1"/>
  <c r="R123" i="2"/>
  <c r="R122" i="2"/>
  <c r="P123" i="2"/>
  <c r="P122" i="2" s="1"/>
  <c r="AU95" i="1" s="1"/>
  <c r="AU94" i="1" s="1"/>
  <c r="BK123" i="2"/>
  <c r="J123" i="2" s="1"/>
  <c r="J95" i="2" s="1"/>
  <c r="AX94" i="1"/>
  <c r="W30" i="1"/>
  <c r="AY94" i="1"/>
  <c r="F31" i="2"/>
  <c r="AZ95" i="1" s="1"/>
  <c r="AZ94" i="1" s="1"/>
  <c r="W29" i="1" s="1"/>
  <c r="J31" i="2"/>
  <c r="AV95" i="1" s="1"/>
  <c r="AT95" i="1" s="1"/>
  <c r="BK122" i="2" l="1"/>
  <c r="J122" i="2"/>
  <c r="J94" i="2" s="1"/>
  <c r="AV94" i="1"/>
  <c r="AK29" i="1" s="1"/>
  <c r="AT94" i="1" l="1"/>
  <c r="J28" i="2"/>
  <c r="AG95" i="1" s="1"/>
  <c r="AG94" i="1" s="1"/>
  <c r="AK26" i="1" s="1"/>
  <c r="AK35" i="1" s="1"/>
  <c r="AN95" i="1" l="1"/>
  <c r="J37" i="2"/>
  <c r="AN94" i="1"/>
</calcChain>
</file>

<file path=xl/sharedStrings.xml><?xml version="1.0" encoding="utf-8"?>
<sst xmlns="http://schemas.openxmlformats.org/spreadsheetml/2006/main" count="3281" uniqueCount="597">
  <si>
    <t>Export Komplet</t>
  </si>
  <si>
    <t/>
  </si>
  <si>
    <t>2.0</t>
  </si>
  <si>
    <t>False</t>
  </si>
  <si>
    <t>{907ed1f0-cf84-414e-bf99-bcd3d6fbd02b}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</si>
  <si>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</si>
  <si>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</si>
  <si>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</si>
  <si>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</si>
  <si>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</si>
  <si>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</si>
  <si>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</si>
  <si>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</si>
  <si>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</si>
  <si>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</si>
  <si>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</si>
  <si>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Kopřivnice Lubina stání pro kontejnery vč.zídky</t>
  </si>
  <si>
    <t>KSO:</t>
  </si>
  <si>
    <t>CC-CZ:</t>
  </si>
  <si>
    <t>Místo:</t>
  </si>
  <si>
    <t xml:space="preserve"> </t>
  </si>
  <si>
    <t>Datum:</t>
  </si>
  <si>
    <t>17. 5. 2021</t>
  </si>
  <si>
    <t>Zadavatel:</t>
  </si>
  <si>
    <t>IČ:</t>
  </si>
  <si>
    <t>Město Kopřivnice,Štefánikova 1163,Kopřivnice 74221</t>
  </si>
  <si>
    <t>DIČ:</t>
  </si>
  <si>
    <t>Uchazeč:</t>
  </si>
  <si>
    <t>Projektant:</t>
  </si>
  <si>
    <t xml:space="preserve">Ing.Ondřej Bojko </t>
  </si>
  <si>
    <t>True</t>
  </si>
  <si>
    <t>Zpracovatel:</t>
  </si>
  <si>
    <t>Pflegrová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</si>
  <si>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</si>
  <si>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</si>
  <si>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</si>
  <si>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</si>
  <si>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</si>
  <si>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</si>
  <si>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</si>
  <si>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</si>
  <si>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</si>
  <si>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</si>
  <si>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</si>
  <si>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</si>
  <si>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</si>
  <si>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</si>
  <si>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</si>
  <si>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</si>
  <si>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</si>
  <si>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</si>
  <si>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</si>
  <si>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</si>
  <si>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</si>
  <si>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</si>
  <si>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</si>
  <si>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</si>
  <si>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</si>
  <si>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</si>
  <si>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</si>
  <si>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</si>
  <si>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</si>
  <si>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</si>
  <si>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</si>
  <si>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</si>
  <si>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</si>
  <si>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</si>
  <si>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</si>
  <si>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</si>
  <si>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</si>
  <si>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</si>
  <si>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</si>
  <si>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</si>
  <si>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</si>
  <si>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</si>
  <si>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</si>
  <si>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</si>
  <si>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</si>
  <si>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</si>
  <si>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</si>
  <si>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</si>
  <si>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</si>
  <si>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</si>
  <si>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</si>
  <si>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</si>
  <si>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</si>
  <si>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</si>
  <si>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</si>
  <si>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</si>
  <si>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00 - Sanace podloží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</si>
  <si>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</si>
  <si>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</si>
  <si>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</si>
  <si>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</si>
  <si>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</si>
  <si>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</si>
  <si>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</si>
  <si>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</si>
  <si>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</si>
  <si>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</si>
  <si>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</si>
  <si>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</si>
  <si>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</si>
  <si>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</si>
  <si>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</si>
  <si>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</si>
  <si>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</si>
  <si>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</si>
  <si>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</si>
  <si>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</si>
  <si>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</si>
  <si>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</si>
  <si>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</si>
  <si>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</si>
  <si>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00</t>
  </si>
  <si>
    <t>Sanace podloží</t>
  </si>
  <si>
    <t>K</t>
  </si>
  <si>
    <t>122252204</t>
  </si>
  <si>
    <t>Odkopávky a prokopávky nezapažené pro silnice a dálnice strojně v hornině třídy těžitelnosti I přes 100 do 500 m3</t>
  </si>
  <si>
    <t>m3</t>
  </si>
  <si>
    <t>CS ÚRS 2020 01</t>
  </si>
  <si>
    <t>4</t>
  </si>
  <si>
    <t>-1403118213</t>
  </si>
  <si>
    <t>VV</t>
  </si>
  <si>
    <t>488,0*0,3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</si>
  <si>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</si>
  <si>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</si>
  <si>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</si>
  <si>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-650609191</t>
  </si>
  <si>
    <t>3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</si>
  <si>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</si>
  <si>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</si>
  <si>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-1715691126</t>
  </si>
  <si>
    <t>M</t>
  </si>
  <si>
    <t>58333674</t>
  </si>
  <si>
    <t>kamenivo těžené hrubé frakce 16/32</t>
  </si>
  <si>
    <t>t</t>
  </si>
  <si>
    <t>8</t>
  </si>
  <si>
    <t>-211853746</t>
  </si>
  <si>
    <t>146,4*1,67</t>
  </si>
  <si>
    <t>5</t>
  </si>
  <si>
    <t>171201231</t>
  </si>
  <si>
    <t>Poplatek za uložení stavebního odpadu na recyklační skládce (skládkovné) zeminy a kamení zatříděného do Katalogu odpadů pod kódem 17 05 04</t>
  </si>
  <si>
    <t>1651237933</t>
  </si>
  <si>
    <t>146,4*1,5</t>
  </si>
  <si>
    <t>6</t>
  </si>
  <si>
    <t>171251201</t>
  </si>
  <si>
    <t>Uložení sypaniny na skládky nebo meziskládky bez hutnění s upravením uložené sypaniny do předepsaného tvaru</t>
  </si>
  <si>
    <t>741397599</t>
  </si>
  <si>
    <t>7</t>
  </si>
  <si>
    <t>919726123</t>
  </si>
  <si>
    <t>Geotextilie netkaná pro ochranu, separaci nebo filtraci měrná hmotnost přes 300 do 500 g/m2</t>
  </si>
  <si>
    <t>m2</t>
  </si>
  <si>
    <t>1455526403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</si>
  <si>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</si>
  <si>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</si>
  <si>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</si>
  <si>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-361588046</t>
  </si>
  <si>
    <t>9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</si>
  <si>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</si>
  <si>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</si>
  <si>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-668538126</t>
  </si>
  <si>
    <t>štěrková plocha</t>
  </si>
  <si>
    <t>410,0</t>
  </si>
  <si>
    <t>10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</si>
  <si>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</si>
  <si>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</si>
  <si>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1009345204</t>
  </si>
  <si>
    <t>dlážděná plocha</t>
  </si>
  <si>
    <t>25,0</t>
  </si>
  <si>
    <t>asfaltová plocha</t>
  </si>
  <si>
    <t>20,0</t>
  </si>
  <si>
    <t>11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</si>
  <si>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</si>
  <si>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</si>
  <si>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-382143999</t>
  </si>
  <si>
    <t>12</t>
  </si>
  <si>
    <t>113154113</t>
  </si>
  <si>
    <t>Frézování živičného podkladu nebo krytu  s naložením na dopravní prostředek plochy do 500 m2 bez překážek v trase pruhu šířky do 0,5 m, tloušťky vrstvy 50 mm</t>
  </si>
  <si>
    <t>1007567961</t>
  </si>
  <si>
    <t>13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</si>
  <si>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</si>
  <si>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</si>
  <si>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</si>
  <si>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2085155037</t>
  </si>
  <si>
    <t>14</t>
  </si>
  <si>
    <t>121151103</t>
  </si>
  <si>
    <t>Sejmutí ornice strojně při souvislé ploše do 100 m2, tl. vrstvy do 200 mm</t>
  </si>
  <si>
    <t>1808208520</t>
  </si>
  <si>
    <t>122151102</t>
  </si>
  <si>
    <t>Odkopávky a prokopávky nezapažené strojně v hornině třídy těžitelnosti I skupiny 1 a 2 přes 20 do 50 m3</t>
  </si>
  <si>
    <t>1524751211</t>
  </si>
  <si>
    <t>těžení a naložení ornice na meziskládce</t>
  </si>
  <si>
    <t>8,0</t>
  </si>
  <si>
    <t>těžení a naložení ornice na skládce</t>
  </si>
  <si>
    <t>45,0-8,0</t>
  </si>
  <si>
    <t>16</t>
  </si>
  <si>
    <t>-1621704875</t>
  </si>
  <si>
    <t>17</t>
  </si>
  <si>
    <t>132151103</t>
  </si>
  <si>
    <t>Hloubení nezapažených rýh šířky do 800 mm strojně s urovnáním dna do předepsaného profilu a spádu v hornině třídy těžitelnosti I skupiny 1 a 2 přes 50 do 100 m3</t>
  </si>
  <si>
    <t>-1017681423</t>
  </si>
  <si>
    <t>výkop pro základ zídky</t>
  </si>
  <si>
    <t>(12,0+30,0)*0,8*0,8</t>
  </si>
  <si>
    <t>rýha podél manipulační plochy</t>
  </si>
  <si>
    <t>35,0*0,5*0,8</t>
  </si>
  <si>
    <t>18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</si>
  <si>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</si>
  <si>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</si>
  <si>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-60020280</t>
  </si>
  <si>
    <t>dovoz ornice z meziskládky</t>
  </si>
  <si>
    <t>19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</si>
  <si>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</si>
  <si>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</si>
  <si>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-999843001</t>
  </si>
  <si>
    <t>dovoz nedostatku ornice ze skládky</t>
  </si>
  <si>
    <t>37,0</t>
  </si>
  <si>
    <t>20</t>
  </si>
  <si>
    <t>866975551</t>
  </si>
  <si>
    <t>odvoz přebytečné zeminy</t>
  </si>
  <si>
    <t>(40,88+25,0)-7,0</t>
  </si>
  <si>
    <t>879120566</t>
  </si>
  <si>
    <t>58,88*1,5</t>
  </si>
  <si>
    <t>22</t>
  </si>
  <si>
    <t>-1593090730</t>
  </si>
  <si>
    <t>23</t>
  </si>
  <si>
    <t>174111101</t>
  </si>
  <si>
    <t>Zásyp sypaninou z jakékoliv horniny ručně s uložením výkopku ve vrstvách se zhutněním jam, šachet, rýh nebo kolem objektů v těchto vykopávkách</t>
  </si>
  <si>
    <t>1671530509</t>
  </si>
  <si>
    <t>zásyp štěrkem podél cihelních zdí</t>
  </si>
  <si>
    <t>26,88-10,08</t>
  </si>
  <si>
    <t>24</t>
  </si>
  <si>
    <t>58333651</t>
  </si>
  <si>
    <t>kamenivo těžené hrubé frakce 8/16</t>
  </si>
  <si>
    <t>-528737911</t>
  </si>
  <si>
    <t>16,8*1,67</t>
  </si>
  <si>
    <t>25</t>
  </si>
  <si>
    <t>181351103</t>
  </si>
  <si>
    <t>Rozprostření a urovnání ornice v rovině nebo ve svahu sklonu do 1:5 strojně při souvislé ploše přes 100 do 500 m2, tl. vrstvy do 200 mm</t>
  </si>
  <si>
    <t>-1198156899</t>
  </si>
  <si>
    <t>26</t>
  </si>
  <si>
    <t>181451131</t>
  </si>
  <si>
    <t>Založení trávníku na půdě předem připravené plochy přes 1000 m2 výsevem včetně utažení parkového v rovině nebo na svahu do 1:5</t>
  </si>
  <si>
    <t>106650083</t>
  </si>
  <si>
    <t>27</t>
  </si>
  <si>
    <t>00572410</t>
  </si>
  <si>
    <t>osivo směs travní parková</t>
  </si>
  <si>
    <t>kg</t>
  </si>
  <si>
    <t>411560597</t>
  </si>
  <si>
    <t>450,0*0,025</t>
  </si>
  <si>
    <t>28</t>
  </si>
  <si>
    <t>181951112</t>
  </si>
  <si>
    <t>Úprava pláně vyrovnáním výškových rozdílů strojně v hornině třídy těžitelnosti I, skupiny 1 až 3 se zhutněním</t>
  </si>
  <si>
    <t>1759794208</t>
  </si>
  <si>
    <t>29</t>
  </si>
  <si>
    <t>184818232</t>
  </si>
  <si>
    <t>Ochrana kmene bedněním před poškozením stavebním provozem zřízení včetně odstranění výšky bednění do 2 m průměru kmene přes 300 do 500 mm</t>
  </si>
  <si>
    <t>kus</t>
  </si>
  <si>
    <t>264916844</t>
  </si>
  <si>
    <t>30</t>
  </si>
  <si>
    <t>185803111</t>
  </si>
  <si>
    <t>Ošetření trávníku  jednorázové v rovině nebo na svahu do 1:5</t>
  </si>
  <si>
    <t>1592124002</t>
  </si>
  <si>
    <t>450,0*2</t>
  </si>
  <si>
    <t>Zakládání</t>
  </si>
  <si>
    <t>31</t>
  </si>
  <si>
    <t>211561111</t>
  </si>
  <si>
    <t>Výplň kamenivem do rýh odvodňovacích žeber nebo trativodů  bez zhutnění, s úpravou povrchu výplně kamenivem hrubým drceným frakce 4 až 16 mm</t>
  </si>
  <si>
    <t>-21361221</t>
  </si>
  <si>
    <t>32</t>
  </si>
  <si>
    <t>211971121</t>
  </si>
  <si>
    <t>Zřízení opláštění výplně z geotextilie odvodňovacích žeber nebo trativodů  v rýze nebo zářezu se stěnami svislými nebo šikmými o sklonu přes 1:2 při rozvinuté šířce opláštění do 2,5 m</t>
  </si>
  <si>
    <t>-116485149</t>
  </si>
  <si>
    <t>35,0*2,1</t>
  </si>
  <si>
    <t>33</t>
  </si>
  <si>
    <t>69311199/R</t>
  </si>
  <si>
    <t>geotextilie netkaná separační, ochranná, filtrační, drenážní PES(70%)+PP(30%) 300g/m2</t>
  </si>
  <si>
    <t>1485318994</t>
  </si>
  <si>
    <t>34</t>
  </si>
  <si>
    <t>271532213</t>
  </si>
  <si>
    <t>Podsyp pod základové konstrukce se zhutněním a urovnáním povrchu z kameniva hrubého, frakce 8 - 16 mm</t>
  </si>
  <si>
    <t>-1511947085</t>
  </si>
  <si>
    <t>štěrkový podsyp pod základy</t>
  </si>
  <si>
    <t>(12,0+30,0)*0,3*0,1</t>
  </si>
  <si>
    <t>35</t>
  </si>
  <si>
    <t>274311511</t>
  </si>
  <si>
    <t>Základy z betonu prostého pasy z betonu kamenem prokládaného tř. C 12/15</t>
  </si>
  <si>
    <t>-1307332434</t>
  </si>
  <si>
    <t xml:space="preserve">základy pod zdí z bílých cihel </t>
  </si>
  <si>
    <t>(12,0+30,0)*0,3*0,8</t>
  </si>
  <si>
    <t>36</t>
  </si>
  <si>
    <t>274351121</t>
  </si>
  <si>
    <t>Bednění základů pasů rovné zřízení</t>
  </si>
  <si>
    <t>-1499828456</t>
  </si>
  <si>
    <t>(12,0+30,0)*0,8*2</t>
  </si>
  <si>
    <t>0,3*0,8*4</t>
  </si>
  <si>
    <t>37</t>
  </si>
  <si>
    <t>274351122</t>
  </si>
  <si>
    <t>Bednění základů pasů rovné odstranění</t>
  </si>
  <si>
    <t>-469713735</t>
  </si>
  <si>
    <t>Svislé a kompletní konstrukce</t>
  </si>
  <si>
    <t>38</t>
  </si>
  <si>
    <t>311278221</t>
  </si>
  <si>
    <t>Zdivo z vápenopískových cihel na maltu M20, ručně zděné, formát a rozměr cihel VF 290x140x65 mm plných, z cihel pevnosti přes P15 do P25</t>
  </si>
  <si>
    <t>-1305541429</t>
  </si>
  <si>
    <t>(12,0+30,0)*1,43*0,14</t>
  </si>
  <si>
    <t>39</t>
  </si>
  <si>
    <t>317322611</t>
  </si>
  <si>
    <t>Římsy nebo žlabové římsy z betonu železového (bez výztuže)  tř. C 30/37</t>
  </si>
  <si>
    <t>-50798802</t>
  </si>
  <si>
    <t>na cihelné zdí</t>
  </si>
  <si>
    <t>(12,0+30,0)*0,14*0,07</t>
  </si>
  <si>
    <t>40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</si>
  <si>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</si>
  <si>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</si>
  <si>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772738919</t>
  </si>
  <si>
    <t>(12,0+3,0)*0,07*2</t>
  </si>
  <si>
    <t>0,14*0,07*2*2</t>
  </si>
  <si>
    <t>41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</si>
  <si>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</si>
  <si>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</si>
  <si>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1459940389</t>
  </si>
  <si>
    <t>Komunikace pozemní</t>
  </si>
  <si>
    <t>42</t>
  </si>
  <si>
    <t>564851111</t>
  </si>
  <si>
    <t>Podklad ze štěrkodrti ŠD  s rozprostřením a zhutněním, po zhutnění tl. 150 mm</t>
  </si>
  <si>
    <t>-288588339</t>
  </si>
  <si>
    <t>dlážděný chodník</t>
  </si>
  <si>
    <t>13,0</t>
  </si>
  <si>
    <t>dlážděné autobusové nástupiště</t>
  </si>
  <si>
    <t>29,0</t>
  </si>
  <si>
    <t>stání pro kontejnery</t>
  </si>
  <si>
    <t>41,0</t>
  </si>
  <si>
    <t>43</t>
  </si>
  <si>
    <t>564861111</t>
  </si>
  <si>
    <t>Podklad ze štěrkodrti ŠD  s rozprostřením a zhutněním, po zhutnění tl. 200 mm</t>
  </si>
  <si>
    <t>-1260143239</t>
  </si>
  <si>
    <t>asfaltový pruh zálivu a vozovky</t>
  </si>
  <si>
    <t>14,0</t>
  </si>
  <si>
    <t>14,0*1,02</t>
  </si>
  <si>
    <t>44</t>
  </si>
  <si>
    <t>564871111</t>
  </si>
  <si>
    <t>Podklad ze štěrkodrti ŠD  s rozprostřením a zhutněním, po zhutnění tl. 250 mm</t>
  </si>
  <si>
    <t>-780958283</t>
  </si>
  <si>
    <t>asfaltová manipulační plocha</t>
  </si>
  <si>
    <t>365,0</t>
  </si>
  <si>
    <t>45</t>
  </si>
  <si>
    <t>564871116</t>
  </si>
  <si>
    <t>Podklad ze štěrkodrti ŠD  s rozprostřením a zhutněním, po zhutnění tl. 300 mm</t>
  </si>
  <si>
    <t>-1405217649</t>
  </si>
  <si>
    <t>dlážděný chodníkový přejezd</t>
  </si>
  <si>
    <t>12,0</t>
  </si>
  <si>
    <t>46</t>
  </si>
  <si>
    <t>564911411</t>
  </si>
  <si>
    <t>Podklad nebo podsyp z asfaltového recyklátu  s rozprostřením a zhutněním, po zhutnění tl. 50 mm</t>
  </si>
  <si>
    <t>574278405</t>
  </si>
  <si>
    <t>47</t>
  </si>
  <si>
    <t>569903311</t>
  </si>
  <si>
    <t>Zřízení zemních krajnic z hornin jakékoliv třídy  se zhutněním</t>
  </si>
  <si>
    <t>400877161</t>
  </si>
  <si>
    <t>48</t>
  </si>
  <si>
    <t>573111112</t>
  </si>
  <si>
    <t>Postřik infiltrační PI z asfaltu silničního s posypem kamenivem, v množství 1,00 kg/m2</t>
  </si>
  <si>
    <t>828654668</t>
  </si>
  <si>
    <t>49</t>
  </si>
  <si>
    <t>573211108</t>
  </si>
  <si>
    <t>Postřik spojovací PS bez posypu kamenivem z asfaltu silničního, v množství 0,40 kg/m2</t>
  </si>
  <si>
    <t>191420782</t>
  </si>
  <si>
    <t>50</t>
  </si>
  <si>
    <t>577144111</t>
  </si>
  <si>
    <t>-593677231</t>
  </si>
  <si>
    <t>51</t>
  </si>
  <si>
    <t>577144121</t>
  </si>
  <si>
    <t>1788705515</t>
  </si>
  <si>
    <t>52</t>
  </si>
  <si>
    <t>577145112</t>
  </si>
  <si>
    <t>1933970297</t>
  </si>
  <si>
    <t>asfaltový pruh zálivu a vozovkky</t>
  </si>
  <si>
    <t>14,0*2</t>
  </si>
  <si>
    <t>53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</si>
  <si>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</si>
  <si>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</si>
  <si>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1765285014</t>
  </si>
  <si>
    <t>dlažba šedá-kost</t>
  </si>
  <si>
    <t>11,0</t>
  </si>
  <si>
    <t>reliéfní červená 20*10</t>
  </si>
  <si>
    <t>2,0</t>
  </si>
  <si>
    <t>autobusové nástupiště</t>
  </si>
  <si>
    <t>23,0</t>
  </si>
  <si>
    <t>dlažba červená 20*10</t>
  </si>
  <si>
    <t>4,0</t>
  </si>
  <si>
    <t>dlažba reliéfní červená 20*10</t>
  </si>
  <si>
    <t>dlažba šedá kost</t>
  </si>
  <si>
    <t>54</t>
  </si>
  <si>
    <t>59245008</t>
  </si>
  <si>
    <t>dlažba tvar obdélník betonová 200x100x60mm barevná</t>
  </si>
  <si>
    <t>787735740</t>
  </si>
  <si>
    <t>55</t>
  </si>
  <si>
    <t>59245015</t>
  </si>
  <si>
    <t>dlažba zámková tvaru I 200x165x60mm přírodní</t>
  </si>
  <si>
    <t>1105537497</t>
  </si>
  <si>
    <t>56</t>
  </si>
  <si>
    <t>59245006</t>
  </si>
  <si>
    <t>dlažba tvar obdélník betonová pro nevidomé 200x100x60mm barevná</t>
  </si>
  <si>
    <t>-1375118426</t>
  </si>
  <si>
    <t>57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</si>
  <si>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</si>
  <si>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</si>
  <si>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2003834001</t>
  </si>
  <si>
    <t>7,0</t>
  </si>
  <si>
    <t>dlažba s podélnou drážkou-šedá</t>
  </si>
  <si>
    <t>3,0</t>
  </si>
  <si>
    <t>58</t>
  </si>
  <si>
    <t>59245013</t>
  </si>
  <si>
    <t>dlažba zámková tvaru I 200x165x80mm přírodní</t>
  </si>
  <si>
    <t>480268596</t>
  </si>
  <si>
    <t>59</t>
  </si>
  <si>
    <t>59245225</t>
  </si>
  <si>
    <t>dlažba tvar obdélník betonová pro nevidomé 200x100x80mm přírodní</t>
  </si>
  <si>
    <t>1691167731</t>
  </si>
  <si>
    <t>60</t>
  </si>
  <si>
    <t>59246022/R</t>
  </si>
  <si>
    <t>943431476</t>
  </si>
  <si>
    <t>Ostatní konstrukce a práce, bourání</t>
  </si>
  <si>
    <t>61</t>
  </si>
  <si>
    <t>9-1</t>
  </si>
  <si>
    <t>Demontáž a montáž označníku</t>
  </si>
  <si>
    <t>ks</t>
  </si>
  <si>
    <t>-1082359974</t>
  </si>
  <si>
    <t>62</t>
  </si>
  <si>
    <t>912111112/R</t>
  </si>
  <si>
    <t>Montáž zábrany parkovací  tvaru sloupku do výšky 800 mm se zabetonovanou patkou</t>
  </si>
  <si>
    <t>1240807620</t>
  </si>
  <si>
    <t>63</t>
  </si>
  <si>
    <t>914111111</t>
  </si>
  <si>
    <t>Montáž svislé dopravní značky základní  velikosti do 1 m2 objímkami na sloupky nebo konzoly</t>
  </si>
  <si>
    <t>262472026</t>
  </si>
  <si>
    <t>Z4d</t>
  </si>
  <si>
    <t>64</t>
  </si>
  <si>
    <t>40445642</t>
  </si>
  <si>
    <t>informativní značky směrové Z4 250x1000mm</t>
  </si>
  <si>
    <t>-649024197</t>
  </si>
  <si>
    <t>65</t>
  </si>
  <si>
    <t>914511112</t>
  </si>
  <si>
    <t>Montáž sloupku dopravních značek  délky do 3,5 m do hliníkové patky</t>
  </si>
  <si>
    <t>-254251488</t>
  </si>
  <si>
    <t>66</t>
  </si>
  <si>
    <t>40445230</t>
  </si>
  <si>
    <t>238799705</t>
  </si>
  <si>
    <t>67</t>
  </si>
  <si>
    <t>40445241</t>
  </si>
  <si>
    <t>patka pro sloupek Al D 70mm</t>
  </si>
  <si>
    <t>-1538558415</t>
  </si>
  <si>
    <t>68</t>
  </si>
  <si>
    <t>40445256</t>
  </si>
  <si>
    <t>svorka upínací na sloupek dopravní značky D 60mm</t>
  </si>
  <si>
    <t>-836611456</t>
  </si>
  <si>
    <t>69</t>
  </si>
  <si>
    <t>40445254</t>
  </si>
  <si>
    <t>víčko plastové na sloupek D 70mm</t>
  </si>
  <si>
    <t>1683669104</t>
  </si>
  <si>
    <t>70</t>
  </si>
  <si>
    <t>915111112</t>
  </si>
  <si>
    <t>Vodorovné dopravní značení stříkané barvou  dělící čára šířky 125 mm souvislá bílá retroreflexní</t>
  </si>
  <si>
    <t>887937676</t>
  </si>
  <si>
    <t>V1a</t>
  </si>
  <si>
    <t>30,0</t>
  </si>
  <si>
    <t>V11a</t>
  </si>
  <si>
    <t>50,0</t>
  </si>
  <si>
    <t>71</t>
  </si>
  <si>
    <t>915111116</t>
  </si>
  <si>
    <t>Vodorovné dopravní značení stříkané barvou  dělící čára šířky 125 mm souvislá žlutá retroreflexní</t>
  </si>
  <si>
    <t>2031492774</t>
  </si>
  <si>
    <t>V12a</t>
  </si>
  <si>
    <t>32,0</t>
  </si>
  <si>
    <t>72</t>
  </si>
  <si>
    <t>915121112</t>
  </si>
  <si>
    <t>Vodorovné dopravní značení stříkané barvou  vodící čára bílá šířky 250 mm souvislá retroreflexní</t>
  </si>
  <si>
    <t>-1568151913</t>
  </si>
  <si>
    <t>V5</t>
  </si>
  <si>
    <t>3,5*2</t>
  </si>
  <si>
    <t>73</t>
  </si>
  <si>
    <t>915131112</t>
  </si>
  <si>
    <t>Vodorovné dopravní značení stříkané barvou  přechody pro chodce, šipky, symboly bílé retroreflexní</t>
  </si>
  <si>
    <t>1466047215</t>
  </si>
  <si>
    <t>V11BUS</t>
  </si>
  <si>
    <t>5,0*2</t>
  </si>
  <si>
    <t>74</t>
  </si>
  <si>
    <t>915611111</t>
  </si>
  <si>
    <t>Předznačení pro vodorovné značení  stříkané barvou nebo prováděné z nátěrových hmot liniové dělicí čáry, vodicí proužky</t>
  </si>
  <si>
    <t>619491777</t>
  </si>
  <si>
    <t>75</t>
  </si>
  <si>
    <t>915621111</t>
  </si>
  <si>
    <t>Předznačení pro vodorovné značení  stříkané barvou nebo prováděné z nátěrových hmot plošné šipky, symboly, nápisy</t>
  </si>
  <si>
    <t>-564002653</t>
  </si>
  <si>
    <t>76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</si>
  <si>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</si>
  <si>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</si>
  <si>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-836760491</t>
  </si>
  <si>
    <t>obrubník 150/250</t>
  </si>
  <si>
    <t>93,0</t>
  </si>
  <si>
    <t>77</t>
  </si>
  <si>
    <t>59217023</t>
  </si>
  <si>
    <t>obrubník betonový chodníkový 1000x150x250mm</t>
  </si>
  <si>
    <t>764831534</t>
  </si>
  <si>
    <t>78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</si>
  <si>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</si>
  <si>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</si>
  <si>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1011449101</t>
  </si>
  <si>
    <t>obrubník 100/250</t>
  </si>
  <si>
    <t>79</t>
  </si>
  <si>
    <t>59217017</t>
  </si>
  <si>
    <t>obrubník betonový chodníkový 1000x100x250mm</t>
  </si>
  <si>
    <t>925779181</t>
  </si>
  <si>
    <t>80</t>
  </si>
  <si>
    <t>916431111</t>
  </si>
  <si>
    <t>Osazení betonového bezbariérového obrubníku  s ložem betonovým tl. 150 mm úložná šířka do 400 mm</t>
  </si>
  <si>
    <t>1054060584</t>
  </si>
  <si>
    <t>81</t>
  </si>
  <si>
    <t>59217040</t>
  </si>
  <si>
    <t>obrubník betonový bezbariérový náběhový</t>
  </si>
  <si>
    <t>-1701720822</t>
  </si>
  <si>
    <t>82</t>
  </si>
  <si>
    <t>59217041</t>
  </si>
  <si>
    <t>obrubník betonový bezbariérový přímý</t>
  </si>
  <si>
    <t>1621766732</t>
  </si>
  <si>
    <t>83</t>
  </si>
  <si>
    <t>936104211</t>
  </si>
  <si>
    <t>Montáž odpadkového koše  do betonové patky</t>
  </si>
  <si>
    <t>2144769664</t>
  </si>
  <si>
    <t>bez dodávky</t>
  </si>
  <si>
    <t>84</t>
  </si>
  <si>
    <t>966001311</t>
  </si>
  <si>
    <t>Odstranění odpadkového koše  s betonovou patkou</t>
  </si>
  <si>
    <t>-1521414837</t>
  </si>
  <si>
    <t>přemístění bez dodávky</t>
  </si>
  <si>
    <t>997</t>
  </si>
  <si>
    <t>Přesun sutě</t>
  </si>
  <si>
    <t>85</t>
  </si>
  <si>
    <t>997221551</t>
  </si>
  <si>
    <t>Vodorovná doprava suti  bez naložení, ale se složením a s hrubým urovnáním ze sypkých materiálů, na vzdálenost do 1 km</t>
  </si>
  <si>
    <t>435546941</t>
  </si>
  <si>
    <t>86</t>
  </si>
  <si>
    <t>997221559</t>
  </si>
  <si>
    <t>Vodorovná doprava suti  bez naložení, ale se složením a s hrubým urovnáním Příplatek k ceně za každý další i započatý 1 km přes 1 km</t>
  </si>
  <si>
    <t>977337277</t>
  </si>
  <si>
    <t>214,624*9</t>
  </si>
  <si>
    <t>87</t>
  </si>
  <si>
    <t>997221611</t>
  </si>
  <si>
    <t>Nakládání na dopravní prostředky  pro vodorovnou dopravu suti</t>
  </si>
  <si>
    <t>376735727</t>
  </si>
  <si>
    <t>88</t>
  </si>
  <si>
    <t>997221861</t>
  </si>
  <si>
    <t>Poplatek za uložení stavebního odpadu na recyklační skládce (skládkovné) z prostého betonu zatříděného do Katalogu odpadů pod kódem 17 01 01</t>
  </si>
  <si>
    <t>163034374</t>
  </si>
  <si>
    <t>89</t>
  </si>
  <si>
    <t>997221873</t>
  </si>
  <si>
    <t>-2053352732</t>
  </si>
  <si>
    <t>90</t>
  </si>
  <si>
    <t>997221875</t>
  </si>
  <si>
    <t>Poplatek za uložení stavebního odpadu na recyklační skládce (skládkovné) asfaltového bez obsahu dehtu zatříděného do Katalogu odpadů pod kódem 17 03 02</t>
  </si>
  <si>
    <t>-1759119604</t>
  </si>
  <si>
    <t>998</t>
  </si>
  <si>
    <t>Přesun hmot</t>
  </si>
  <si>
    <t>91</t>
  </si>
  <si>
    <t>998225111</t>
  </si>
  <si>
    <t>Přesun hmot pro komunikace s krytem z kameniva, monolitickým betonovým nebo živičným  dopravní vzdálenost do 200 m jakékoliv délky objektu</t>
  </si>
  <si>
    <t>650008873</t>
  </si>
  <si>
    <t>VRN</t>
  </si>
  <si>
    <t>Vedlejší rozpočtové náklady</t>
  </si>
  <si>
    <t>92</t>
  </si>
  <si>
    <t>Zařízení staveniště</t>
  </si>
  <si>
    <t>celk</t>
  </si>
  <si>
    <t>-615568224</t>
  </si>
  <si>
    <t>93</t>
  </si>
  <si>
    <t>Provizorní dopravní značení</t>
  </si>
  <si>
    <t>1620326271</t>
  </si>
  <si>
    <t>94</t>
  </si>
  <si>
    <t>Vytýčení stávajících  inženýrských sítí</t>
  </si>
  <si>
    <t>53190191</t>
  </si>
  <si>
    <t>95</t>
  </si>
  <si>
    <t>Geodetické vytýčení stavby</t>
  </si>
  <si>
    <t>-1160244691</t>
  </si>
  <si>
    <t>96</t>
  </si>
  <si>
    <t>Geodetické zaměření dokončené stavby(elektronická+tištěná verze)</t>
  </si>
  <si>
    <t>1776909593</t>
  </si>
  <si>
    <t>97</t>
  </si>
  <si>
    <t>Projektová dokumentace skutečného provedení stavby(elektronická+tištěná verze)</t>
  </si>
  <si>
    <t>-463874874</t>
  </si>
  <si>
    <t>98</t>
  </si>
  <si>
    <t>Statické zatěžové zkoušky</t>
  </si>
  <si>
    <t>1423796970</t>
  </si>
  <si>
    <t>Asfaltový beton vrstva obrusná ACO 11+ (ABS)  s rozprostřením a se zhutněním z nemodifikovaného asfaltu v pruhu šířky do 3 m tř. I, po zhutnění tl. 50 mm</t>
  </si>
  <si>
    <t>Asfaltový beton vrstva obrusná ACO 11+ (ABS)  s rozprostřením a se zhutněním z nemodifikovaného asfaltu v pruhu šířky přes 3 m tř. I, po zhutnění tl. 50 mm</t>
  </si>
  <si>
    <t>Asfaltový beton vrstva ložní ACL 16+ (ABH)  s rozprostřením a zhutněním z nemodifikovaného asfaltu v pruhu šířky do 3 m, po zhutnění tl. 50 mm</t>
  </si>
  <si>
    <t>dlažba betonová plochy do 0,5m2šedá s podélnou drážkou20*20cm</t>
  </si>
  <si>
    <t>sloupek pro dopravní značku Zn D 70mm v 1,5m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</si>
</sst>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E14" sqref="E14:A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20"/>
      <c r="BE5" s="236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40" t="s">
        <v>16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20"/>
      <c r="BE6" s="237"/>
      <c r="BS6" s="17" t="s">
        <v>6</v>
      </c>
    </row>
    <row r="7" spans="1:74" s="1" customFormat="1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7"/>
      <c r="BS7" s="17" t="s">
        <v>6</v>
      </c>
    </row>
    <row r="8" spans="1:74" s="1" customFormat="1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7"/>
      <c r="BS8" s="17" t="s">
        <v>6</v>
      </c>
    </row>
    <row r="9" spans="1:74" s="1" customFormat="1" ht="14.45" customHeight="1">
      <c r="B9" s="20"/>
      <c r="AR9" s="20"/>
      <c r="BE9" s="237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7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237"/>
      <c r="BS11" s="17" t="s">
        <v>6</v>
      </c>
    </row>
    <row r="12" spans="1:74" s="1" customFormat="1" ht="6.95" customHeight="1">
      <c r="B12" s="20"/>
      <c r="AR12" s="20"/>
      <c r="BE12" s="237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/>
      <c r="AR13" s="20"/>
      <c r="BE13" s="237"/>
      <c r="BS13" s="17" t="s">
        <v>6</v>
      </c>
    </row>
    <row r="14" spans="1:74" ht="12.75">
      <c r="B14" s="20"/>
      <c r="E14" s="241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7" t="s">
        <v>26</v>
      </c>
      <c r="AN14" s="29"/>
      <c r="AR14" s="20"/>
      <c r="BE14" s="237"/>
      <c r="BS14" s="17" t="s">
        <v>6</v>
      </c>
    </row>
    <row r="15" spans="1:74" s="1" customFormat="1" ht="6.95" customHeight="1">
      <c r="B15" s="20"/>
      <c r="AR15" s="20"/>
      <c r="BE15" s="237"/>
      <c r="BS15" s="17" t="s">
        <v>3</v>
      </c>
    </row>
    <row r="16" spans="1:74" s="1" customFormat="1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37"/>
      <c r="BS16" s="17" t="s">
        <v>3</v>
      </c>
    </row>
    <row r="17" spans="1:71" s="1" customFormat="1" ht="18.399999999999999" customHeight="1">
      <c r="B17" s="20"/>
      <c r="E17" s="25" t="s">
        <v>29</v>
      </c>
      <c r="AK17" s="27" t="s">
        <v>26</v>
      </c>
      <c r="AN17" s="25" t="s">
        <v>1</v>
      </c>
      <c r="AR17" s="20"/>
      <c r="BE17" s="237"/>
      <c r="BS17" s="17" t="s">
        <v>30</v>
      </c>
    </row>
    <row r="18" spans="1:71" s="1" customFormat="1" ht="6.95" customHeight="1">
      <c r="B18" s="20"/>
      <c r="AR18" s="20"/>
      <c r="BE18" s="237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24</v>
      </c>
      <c r="AN19" s="25" t="s">
        <v>1</v>
      </c>
      <c r="AR19" s="20"/>
      <c r="BE19" s="237"/>
      <c r="BS19" s="17" t="s">
        <v>6</v>
      </c>
    </row>
    <row r="20" spans="1:71" s="1" customFormat="1" ht="18.399999999999999" customHeight="1">
      <c r="B20" s="20"/>
      <c r="E20" s="25" t="s">
        <v>32</v>
      </c>
      <c r="AK20" s="27" t="s">
        <v>26</v>
      </c>
      <c r="AN20" s="25" t="s">
        <v>1</v>
      </c>
      <c r="AR20" s="20"/>
      <c r="BE20" s="237"/>
      <c r="BS20" s="17" t="s">
        <v>3</v>
      </c>
    </row>
    <row r="21" spans="1:71" s="1" customFormat="1" ht="6.95" customHeight="1">
      <c r="B21" s="20"/>
      <c r="AR21" s="20"/>
      <c r="BE21" s="237"/>
    </row>
    <row r="22" spans="1:71" s="1" customFormat="1" ht="12" customHeight="1">
      <c r="B22" s="20"/>
      <c r="D22" s="27" t="s">
        <v>33</v>
      </c>
      <c r="AR22" s="20"/>
      <c r="BE22" s="237"/>
    </row>
    <row r="23" spans="1:71" s="1" customFormat="1" ht="16.5" customHeight="1">
      <c r="B23" s="20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0"/>
      <c r="BE23" s="237"/>
    </row>
    <row r="24" spans="1:71" s="1" customFormat="1" ht="6.95" customHeight="1">
      <c r="B24" s="20"/>
      <c r="AR24" s="20"/>
      <c r="BE24" s="237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7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4">
        <f>ROUND(AG94,2)</f>
        <v>0</v>
      </c>
      <c r="AL26" s="245"/>
      <c r="AM26" s="245"/>
      <c r="AN26" s="245"/>
      <c r="AO26" s="245"/>
      <c r="AP26" s="32"/>
      <c r="AQ26" s="32"/>
      <c r="AR26" s="33"/>
      <c r="BE26" s="237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7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6" t="s">
        <v>35</v>
      </c>
      <c r="M28" s="246"/>
      <c r="N28" s="246"/>
      <c r="O28" s="246"/>
      <c r="P28" s="246"/>
      <c r="Q28" s="32"/>
      <c r="R28" s="32"/>
      <c r="S28" s="32"/>
      <c r="T28" s="32"/>
      <c r="U28" s="32"/>
      <c r="V28" s="32"/>
      <c r="W28" s="246" t="s">
        <v>36</v>
      </c>
      <c r="X28" s="246"/>
      <c r="Y28" s="246"/>
      <c r="Z28" s="246"/>
      <c r="AA28" s="246"/>
      <c r="AB28" s="246"/>
      <c r="AC28" s="246"/>
      <c r="AD28" s="246"/>
      <c r="AE28" s="246"/>
      <c r="AF28" s="32"/>
      <c r="AG28" s="32"/>
      <c r="AH28" s="32"/>
      <c r="AI28" s="32"/>
      <c r="AJ28" s="32"/>
      <c r="AK28" s="246" t="s">
        <v>37</v>
      </c>
      <c r="AL28" s="246"/>
      <c r="AM28" s="246"/>
      <c r="AN28" s="246"/>
      <c r="AO28" s="246"/>
      <c r="AP28" s="32"/>
      <c r="AQ28" s="32"/>
      <c r="AR28" s="33"/>
      <c r="BE28" s="237"/>
    </row>
    <row r="29" spans="1:71" s="3" customFormat="1" ht="14.45" customHeight="1">
      <c r="B29" s="37"/>
      <c r="D29" s="27" t="s">
        <v>38</v>
      </c>
      <c r="F29" s="27" t="s">
        <v>39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7"/>
      <c r="BE29" s="238"/>
    </row>
    <row r="30" spans="1:71" s="3" customFormat="1" ht="14.45" customHeight="1">
      <c r="B30" s="37"/>
      <c r="F30" s="27" t="s">
        <v>40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7"/>
      <c r="BE30" s="238"/>
    </row>
    <row r="31" spans="1:71" s="3" customFormat="1" ht="14.45" hidden="1" customHeight="1">
      <c r="B31" s="37"/>
      <c r="F31" s="27" t="s">
        <v>41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7"/>
      <c r="BE31" s="238"/>
    </row>
    <row r="32" spans="1:71" s="3" customFormat="1" ht="14.45" hidden="1" customHeight="1">
      <c r="B32" s="37"/>
      <c r="F32" s="27" t="s">
        <v>42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7"/>
      <c r="BE32" s="238"/>
    </row>
    <row r="33" spans="1:57" s="3" customFormat="1" ht="14.45" hidden="1" customHeight="1">
      <c r="B33" s="37"/>
      <c r="F33" s="27" t="s">
        <v>43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7"/>
      <c r="BE33" s="238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7"/>
    </row>
    <row r="35" spans="1:57" s="2" customFormat="1" ht="25.9" customHeight="1">
      <c r="A35" s="32"/>
      <c r="B35" s="33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32" t="s">
        <v>46</v>
      </c>
      <c r="Y35" s="233"/>
      <c r="Z35" s="233"/>
      <c r="AA35" s="233"/>
      <c r="AB35" s="233"/>
      <c r="AC35" s="40"/>
      <c r="AD35" s="40"/>
      <c r="AE35" s="40"/>
      <c r="AF35" s="40"/>
      <c r="AG35" s="40"/>
      <c r="AH35" s="40"/>
      <c r="AI35" s="40"/>
      <c r="AJ35" s="40"/>
      <c r="AK35" s="234">
        <f>SUM(AK26:AK33)</f>
        <v>0</v>
      </c>
      <c r="AL35" s="233"/>
      <c r="AM35" s="233"/>
      <c r="AN35" s="233"/>
      <c r="AO35" s="23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49</v>
      </c>
      <c r="AI60" s="35"/>
      <c r="AJ60" s="35"/>
      <c r="AK60" s="35"/>
      <c r="AL60" s="35"/>
      <c r="AM60" s="45" t="s">
        <v>50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51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52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49</v>
      </c>
      <c r="AI75" s="35"/>
      <c r="AJ75" s="35"/>
      <c r="AK75" s="35"/>
      <c r="AL75" s="35"/>
      <c r="AM75" s="45" t="s">
        <v>50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>
        <f>K5</f>
        <v>0</v>
      </c>
      <c r="AR84" s="51"/>
    </row>
    <row r="85" spans="1:90" s="5" customFormat="1" ht="36.950000000000003" customHeight="1">
      <c r="B85" s="52"/>
      <c r="C85" s="53" t="s">
        <v>15</v>
      </c>
      <c r="L85" s="220" t="str">
        <f>K6</f>
        <v>Kopřivnice Lubina stání pro kontejnery vč.zídky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19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21</v>
      </c>
      <c r="AJ87" s="32"/>
      <c r="AK87" s="32"/>
      <c r="AL87" s="32"/>
      <c r="AM87" s="222" t="str">
        <f>IF(AN8= "","",AN8)</f>
        <v>17. 5. 2021</v>
      </c>
      <c r="AN87" s="222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Kopřivnice,Štefánikova 1163,Kopřivnice 74221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28</v>
      </c>
      <c r="AJ89" s="32"/>
      <c r="AK89" s="32"/>
      <c r="AL89" s="32"/>
      <c r="AM89" s="223" t="str">
        <f>IF(E17="","",E17)</f>
        <v xml:space="preserve">Ing.Ondřej Bojko </v>
      </c>
      <c r="AN89" s="224"/>
      <c r="AO89" s="224"/>
      <c r="AP89" s="224"/>
      <c r="AQ89" s="32"/>
      <c r="AR89" s="33"/>
      <c r="AS89" s="225" t="s">
        <v>54</v>
      </c>
      <c r="AT89" s="226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>
        <f>IF(E14= "Vyplň údaj","",E14)</f>
        <v>0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23" t="str">
        <f>IF(E20="","",E20)</f>
        <v>Pflegrová</v>
      </c>
      <c r="AN90" s="224"/>
      <c r="AO90" s="224"/>
      <c r="AP90" s="224"/>
      <c r="AQ90" s="32"/>
      <c r="AR90" s="33"/>
      <c r="AS90" s="227"/>
      <c r="AT90" s="228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7"/>
      <c r="AT91" s="228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210" t="s">
        <v>55</v>
      </c>
      <c r="D92" s="211"/>
      <c r="E92" s="211"/>
      <c r="F92" s="211"/>
      <c r="G92" s="211"/>
      <c r="H92" s="60"/>
      <c r="I92" s="212" t="s">
        <v>56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57</v>
      </c>
      <c r="AH92" s="211"/>
      <c r="AI92" s="211"/>
      <c r="AJ92" s="211"/>
      <c r="AK92" s="211"/>
      <c r="AL92" s="211"/>
      <c r="AM92" s="211"/>
      <c r="AN92" s="212" t="s">
        <v>58</v>
      </c>
      <c r="AO92" s="211"/>
      <c r="AP92" s="214"/>
      <c r="AQ92" s="61" t="s">
        <v>59</v>
      </c>
      <c r="AR92" s="33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8">
        <f>ROUND(AG95,2)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73</v>
      </c>
      <c r="BT94" s="77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0" s="7" customFormat="1" ht="24.75" customHeight="1">
      <c r="A95" s="78" t="s">
        <v>77</v>
      </c>
      <c r="B95" s="79"/>
      <c r="C95" s="80"/>
      <c r="D95" s="217">
        <v>1</v>
      </c>
      <c r="E95" s="217"/>
      <c r="F95" s="217"/>
      <c r="G95" s="217"/>
      <c r="H95" s="217"/>
      <c r="I95" s="81"/>
      <c r="J95" s="217" t="s">
        <v>16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'2021-0053 - Kopřivnice Lu...'!J28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82" t="s">
        <v>78</v>
      </c>
      <c r="AR95" s="79"/>
      <c r="AS95" s="83">
        <v>0</v>
      </c>
      <c r="AT95" s="84">
        <f>ROUND(SUM(AV95:AW95),2)</f>
        <v>0</v>
      </c>
      <c r="AU95" s="85">
        <f>'2021-0053 - Kopřivnice Lu...'!P122</f>
        <v>0</v>
      </c>
      <c r="AV95" s="84">
        <f>'2021-0053 - Kopřivnice Lu...'!J31</f>
        <v>0</v>
      </c>
      <c r="AW95" s="84">
        <f>'2021-0053 - Kopřivnice Lu...'!J32</f>
        <v>0</v>
      </c>
      <c r="AX95" s="84">
        <f>'2021-0053 - Kopřivnice Lu...'!J33</f>
        <v>0</v>
      </c>
      <c r="AY95" s="84">
        <f>'2021-0053 - Kopřivnice Lu...'!J34</f>
        <v>0</v>
      </c>
      <c r="AZ95" s="84">
        <f>'2021-0053 - Kopřivnice Lu...'!F31</f>
        <v>0</v>
      </c>
      <c r="BA95" s="84">
        <f>'2021-0053 - Kopřivnice Lu...'!F32</f>
        <v>0</v>
      </c>
      <c r="BB95" s="84">
        <f>'2021-0053 - Kopřivnice Lu...'!F33</f>
        <v>0</v>
      </c>
      <c r="BC95" s="84">
        <f>'2021-0053 - Kopřivnice Lu...'!F34</f>
        <v>0</v>
      </c>
      <c r="BD95" s="86">
        <f>'2021-0053 - Kopřivnice Lu...'!F35</f>
        <v>0</v>
      </c>
      <c r="BT95" s="87" t="s">
        <v>79</v>
      </c>
      <c r="BU95" s="87" t="s">
        <v>80</v>
      </c>
      <c r="BV95" s="87" t="s">
        <v>75</v>
      </c>
      <c r="BW95" s="87" t="s">
        <v>4</v>
      </c>
      <c r="BX95" s="87" t="s">
        <v>76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1-0053 - Kopřivnice Lu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91"/>
  <sheetViews>
    <sheetView showGridLines="0" workbookViewId="0">
      <selection activeCell="V329" sqref="V3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8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7" t="s">
        <v>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82</v>
      </c>
      <c r="I4" s="88"/>
      <c r="L4" s="20"/>
      <c r="M4" s="90" t="s">
        <v>10</v>
      </c>
      <c r="AT4" s="17" t="s">
        <v>3</v>
      </c>
    </row>
    <row r="5" spans="1:46" s="1" customFormat="1" ht="6.95" customHeight="1">
      <c r="B5" s="20"/>
      <c r="I5" s="88"/>
      <c r="L5" s="20"/>
    </row>
    <row r="6" spans="1:46" s="2" customFormat="1" ht="12" customHeight="1">
      <c r="A6" s="32"/>
      <c r="B6" s="33"/>
      <c r="C6" s="32"/>
      <c r="D6" s="27" t="s">
        <v>15</v>
      </c>
      <c r="E6" s="32"/>
      <c r="F6" s="32"/>
      <c r="G6" s="32"/>
      <c r="H6" s="32"/>
      <c r="I6" s="91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3"/>
      <c r="C7" s="32"/>
      <c r="D7" s="32"/>
      <c r="E7" s="220" t="s">
        <v>16</v>
      </c>
      <c r="F7" s="247"/>
      <c r="G7" s="247"/>
      <c r="H7" s="247"/>
      <c r="I7" s="91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>
      <c r="A8" s="32"/>
      <c r="B8" s="33"/>
      <c r="C8" s="32"/>
      <c r="D8" s="32"/>
      <c r="E8" s="32"/>
      <c r="F8" s="32"/>
      <c r="G8" s="32"/>
      <c r="H8" s="32"/>
      <c r="I8" s="91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17</v>
      </c>
      <c r="E9" s="32"/>
      <c r="F9" s="25" t="s">
        <v>1</v>
      </c>
      <c r="G9" s="32"/>
      <c r="H9" s="32"/>
      <c r="I9" s="92" t="s">
        <v>18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19</v>
      </c>
      <c r="E10" s="32"/>
      <c r="F10" s="25" t="s">
        <v>20</v>
      </c>
      <c r="G10" s="32"/>
      <c r="H10" s="32"/>
      <c r="I10" s="92" t="s">
        <v>21</v>
      </c>
      <c r="J10" s="55" t="str">
        <f>'Rekapitulace stavby'!AN8</f>
        <v>17. 5. 2021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91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23</v>
      </c>
      <c r="E12" s="32"/>
      <c r="F12" s="32"/>
      <c r="G12" s="32"/>
      <c r="H12" s="32"/>
      <c r="I12" s="92" t="s">
        <v>24</v>
      </c>
      <c r="J12" s="25" t="s">
        <v>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">
        <v>25</v>
      </c>
      <c r="F13" s="32"/>
      <c r="G13" s="32"/>
      <c r="H13" s="32"/>
      <c r="I13" s="92" t="s">
        <v>26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91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27</v>
      </c>
      <c r="E15" s="32"/>
      <c r="F15" s="32"/>
      <c r="G15" s="32"/>
      <c r="H15" s="32"/>
      <c r="I15" s="92" t="s">
        <v>24</v>
      </c>
      <c r="J15" s="28">
        <f>'Rekapitulace stavby'!AN13</f>
        <v>0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248">
        <f>'Rekapitulace stavby'!E14</f>
        <v>0</v>
      </c>
      <c r="F16" s="239"/>
      <c r="G16" s="239"/>
      <c r="H16" s="239"/>
      <c r="I16" s="92" t="s">
        <v>26</v>
      </c>
      <c r="J16" s="28">
        <f>'Rekapitulace stavby'!AN14</f>
        <v>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91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28</v>
      </c>
      <c r="E18" s="32"/>
      <c r="F18" s="32"/>
      <c r="G18" s="32"/>
      <c r="H18" s="32"/>
      <c r="I18" s="92" t="s">
        <v>24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29</v>
      </c>
      <c r="F19" s="32"/>
      <c r="G19" s="32"/>
      <c r="H19" s="32"/>
      <c r="I19" s="92" t="s">
        <v>26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91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31</v>
      </c>
      <c r="E21" s="32"/>
      <c r="F21" s="32"/>
      <c r="G21" s="32"/>
      <c r="H21" s="32"/>
      <c r="I21" s="92" t="s">
        <v>24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">
        <v>32</v>
      </c>
      <c r="F22" s="32"/>
      <c r="G22" s="32"/>
      <c r="H22" s="32"/>
      <c r="I22" s="92" t="s">
        <v>26</v>
      </c>
      <c r="J22" s="25" t="s">
        <v>1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91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33</v>
      </c>
      <c r="E24" s="32"/>
      <c r="F24" s="32"/>
      <c r="G24" s="32"/>
      <c r="H24" s="32"/>
      <c r="I24" s="91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93"/>
      <c r="B25" s="94"/>
      <c r="C25" s="93"/>
      <c r="D25" s="93"/>
      <c r="E25" s="243" t="s">
        <v>1</v>
      </c>
      <c r="F25" s="243"/>
      <c r="G25" s="243"/>
      <c r="H25" s="243"/>
      <c r="I25" s="95"/>
      <c r="J25" s="93"/>
      <c r="K25" s="93"/>
      <c r="L25" s="96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91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97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8" t="s">
        <v>34</v>
      </c>
      <c r="E28" s="32"/>
      <c r="F28" s="32"/>
      <c r="G28" s="32"/>
      <c r="H28" s="32"/>
      <c r="I28" s="91"/>
      <c r="J28" s="71">
        <f>ROUND(J122,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7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36</v>
      </c>
      <c r="G30" s="32"/>
      <c r="H30" s="32"/>
      <c r="I30" s="99" t="s">
        <v>35</v>
      </c>
      <c r="J30" s="36" t="s">
        <v>37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100" t="s">
        <v>38</v>
      </c>
      <c r="E31" s="27" t="s">
        <v>39</v>
      </c>
      <c r="F31" s="101">
        <f>ROUND((SUM(BE122:BE390)),  2)</f>
        <v>0</v>
      </c>
      <c r="G31" s="32"/>
      <c r="H31" s="32"/>
      <c r="I31" s="102">
        <v>0.21</v>
      </c>
      <c r="J31" s="101">
        <f>ROUND(((SUM(BE122:BE390))*I31),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40</v>
      </c>
      <c r="F32" s="101">
        <f>ROUND((SUM(BF122:BF390)),  2)</f>
        <v>0</v>
      </c>
      <c r="G32" s="32"/>
      <c r="H32" s="32"/>
      <c r="I32" s="102">
        <v>0.15</v>
      </c>
      <c r="J32" s="101">
        <f>ROUND(((SUM(BF122:BF390))*I32),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41</v>
      </c>
      <c r="F33" s="101">
        <f>ROUND((SUM(BG122:BG390)),  2)</f>
        <v>0</v>
      </c>
      <c r="G33" s="32"/>
      <c r="H33" s="32"/>
      <c r="I33" s="102">
        <v>0.21</v>
      </c>
      <c r="J33" s="101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42</v>
      </c>
      <c r="F34" s="101">
        <f>ROUND((SUM(BH122:BH390)),  2)</f>
        <v>0</v>
      </c>
      <c r="G34" s="32"/>
      <c r="H34" s="32"/>
      <c r="I34" s="102">
        <v>0.15</v>
      </c>
      <c r="J34" s="101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1">
        <f>ROUND((SUM(BI122:BI390)),  2)</f>
        <v>0</v>
      </c>
      <c r="G35" s="32"/>
      <c r="H35" s="32"/>
      <c r="I35" s="102">
        <v>0</v>
      </c>
      <c r="J35" s="101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91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103"/>
      <c r="D37" s="104" t="s">
        <v>44</v>
      </c>
      <c r="E37" s="60"/>
      <c r="F37" s="60"/>
      <c r="G37" s="105" t="s">
        <v>45</v>
      </c>
      <c r="H37" s="106" t="s">
        <v>46</v>
      </c>
      <c r="I37" s="107"/>
      <c r="J37" s="108">
        <f>SUM(J28:J35)</f>
        <v>0</v>
      </c>
      <c r="K37" s="109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91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I39" s="88"/>
      <c r="L39" s="20"/>
    </row>
    <row r="40" spans="1:31" s="1" customFormat="1" ht="14.45" customHeight="1">
      <c r="B40" s="20"/>
      <c r="I40" s="88"/>
      <c r="L40" s="20"/>
    </row>
    <row r="41" spans="1:31" s="1" customFormat="1" ht="14.45" customHeight="1">
      <c r="B41" s="20"/>
      <c r="I41" s="88"/>
      <c r="L41" s="20"/>
    </row>
    <row r="42" spans="1:31" s="1" customFormat="1" ht="14.45" customHeight="1">
      <c r="B42" s="20"/>
      <c r="I42" s="88"/>
      <c r="L42" s="20"/>
    </row>
    <row r="43" spans="1:31" s="1" customFormat="1" ht="14.45" customHeight="1">
      <c r="B43" s="20"/>
      <c r="I43" s="88"/>
      <c r="L43" s="20"/>
    </row>
    <row r="44" spans="1:31" s="1" customFormat="1" ht="14.45" customHeight="1">
      <c r="B44" s="20"/>
      <c r="I44" s="88"/>
      <c r="L44" s="20"/>
    </row>
    <row r="45" spans="1:31" s="1" customFormat="1" ht="14.45" customHeight="1">
      <c r="B45" s="20"/>
      <c r="I45" s="88"/>
      <c r="L45" s="20"/>
    </row>
    <row r="46" spans="1:31" s="1" customFormat="1" ht="14.45" customHeight="1">
      <c r="B46" s="20"/>
      <c r="I46" s="88"/>
      <c r="L46" s="20"/>
    </row>
    <row r="47" spans="1:31" s="1" customFormat="1" ht="14.45" customHeight="1">
      <c r="B47" s="20"/>
      <c r="I47" s="88"/>
      <c r="L47" s="20"/>
    </row>
    <row r="48" spans="1:31" s="1" customFormat="1" ht="14.45" customHeight="1">
      <c r="B48" s="20"/>
      <c r="I48" s="88"/>
      <c r="L48" s="20"/>
    </row>
    <row r="49" spans="1:31" s="1" customFormat="1" ht="14.45" customHeight="1">
      <c r="B49" s="20"/>
      <c r="I49" s="88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0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35"/>
      <c r="F61" s="111" t="s">
        <v>50</v>
      </c>
      <c r="G61" s="45" t="s">
        <v>49</v>
      </c>
      <c r="H61" s="35"/>
      <c r="I61" s="112"/>
      <c r="J61" s="113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6"/>
      <c r="F65" s="46"/>
      <c r="G65" s="43" t="s">
        <v>52</v>
      </c>
      <c r="H65" s="46"/>
      <c r="I65" s="114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1" t="s">
        <v>50</v>
      </c>
      <c r="G76" s="45" t="s">
        <v>49</v>
      </c>
      <c r="H76" s="35"/>
      <c r="I76" s="112"/>
      <c r="J76" s="113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5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6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83</v>
      </c>
      <c r="D82" s="32"/>
      <c r="E82" s="32"/>
      <c r="F82" s="32"/>
      <c r="G82" s="32"/>
      <c r="H82" s="32"/>
      <c r="I82" s="91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1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91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20" t="str">
        <f>E7</f>
        <v>Kopřivnice Lubina stání pro kontejnery vč.zídky</v>
      </c>
      <c r="F85" s="247"/>
      <c r="G85" s="247"/>
      <c r="H85" s="247"/>
      <c r="I85" s="91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91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19</v>
      </c>
      <c r="D87" s="32"/>
      <c r="E87" s="32"/>
      <c r="F87" s="25" t="str">
        <f>F10</f>
        <v xml:space="preserve"> </v>
      </c>
      <c r="G87" s="32"/>
      <c r="H87" s="32"/>
      <c r="I87" s="92" t="s">
        <v>21</v>
      </c>
      <c r="J87" s="55" t="str">
        <f>IF(J10="","",J10)</f>
        <v>17. 5. 2021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1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23</v>
      </c>
      <c r="D89" s="32"/>
      <c r="E89" s="32"/>
      <c r="F89" s="25" t="str">
        <f>E13</f>
        <v>Město Kopřivnice,Štefánikova 1163,Kopřivnice 74221</v>
      </c>
      <c r="G89" s="32"/>
      <c r="H89" s="32"/>
      <c r="I89" s="92" t="s">
        <v>28</v>
      </c>
      <c r="J89" s="30" t="str">
        <f>E19</f>
        <v xml:space="preserve">Ing.Ondřej Bojko 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27</v>
      </c>
      <c r="D90" s="32"/>
      <c r="E90" s="32"/>
      <c r="F90" s="25">
        <f>IF(E16="","",E16)</f>
        <v>0</v>
      </c>
      <c r="G90" s="32"/>
      <c r="H90" s="32"/>
      <c r="I90" s="92" t="s">
        <v>31</v>
      </c>
      <c r="J90" s="30" t="str">
        <f>E22</f>
        <v>Pflegrová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91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17" t="s">
        <v>84</v>
      </c>
      <c r="D92" s="103"/>
      <c r="E92" s="103"/>
      <c r="F92" s="103"/>
      <c r="G92" s="103"/>
      <c r="H92" s="103"/>
      <c r="I92" s="118"/>
      <c r="J92" s="119" t="s">
        <v>85</v>
      </c>
      <c r="K92" s="103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1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20" t="s">
        <v>86</v>
      </c>
      <c r="D94" s="32"/>
      <c r="E94" s="32"/>
      <c r="F94" s="32"/>
      <c r="G94" s="32"/>
      <c r="H94" s="32"/>
      <c r="I94" s="91"/>
      <c r="J94" s="71">
        <f>J122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87</v>
      </c>
    </row>
    <row r="95" spans="1:47" s="9" customFormat="1" ht="24.95" customHeight="1">
      <c r="B95" s="121"/>
      <c r="D95" s="122" t="s">
        <v>88</v>
      </c>
      <c r="E95" s="123"/>
      <c r="F95" s="123"/>
      <c r="G95" s="123"/>
      <c r="H95" s="123"/>
      <c r="I95" s="124"/>
      <c r="J95" s="125">
        <f>J123</f>
        <v>0</v>
      </c>
      <c r="L95" s="121"/>
    </row>
    <row r="96" spans="1:47" s="10" customFormat="1" ht="19.899999999999999" customHeight="1">
      <c r="B96" s="126"/>
      <c r="D96" s="127" t="s">
        <v>89</v>
      </c>
      <c r="E96" s="128"/>
      <c r="F96" s="128"/>
      <c r="G96" s="128"/>
      <c r="H96" s="128"/>
      <c r="I96" s="129"/>
      <c r="J96" s="130">
        <f>J124</f>
        <v>0</v>
      </c>
      <c r="L96" s="126"/>
    </row>
    <row r="97" spans="1:31" s="10" customFormat="1" ht="19.899999999999999" customHeight="1">
      <c r="B97" s="126"/>
      <c r="D97" s="127" t="s">
        <v>90</v>
      </c>
      <c r="E97" s="128"/>
      <c r="F97" s="128"/>
      <c r="G97" s="128"/>
      <c r="H97" s="128"/>
      <c r="I97" s="129"/>
      <c r="J97" s="130">
        <f>J138</f>
        <v>0</v>
      </c>
      <c r="L97" s="126"/>
    </row>
    <row r="98" spans="1:31" s="10" customFormat="1" ht="19.899999999999999" customHeight="1">
      <c r="B98" s="126"/>
      <c r="D98" s="127" t="s">
        <v>91</v>
      </c>
      <c r="E98" s="128"/>
      <c r="F98" s="128"/>
      <c r="G98" s="128"/>
      <c r="H98" s="128"/>
      <c r="I98" s="129"/>
      <c r="J98" s="130">
        <f>J203</f>
        <v>0</v>
      </c>
      <c r="L98" s="126"/>
    </row>
    <row r="99" spans="1:31" s="10" customFormat="1" ht="19.899999999999999" customHeight="1">
      <c r="B99" s="126"/>
      <c r="D99" s="127" t="s">
        <v>92</v>
      </c>
      <c r="E99" s="128"/>
      <c r="F99" s="128"/>
      <c r="G99" s="128"/>
      <c r="H99" s="128"/>
      <c r="I99" s="129"/>
      <c r="J99" s="130">
        <f>J225</f>
        <v>0</v>
      </c>
      <c r="L99" s="126"/>
    </row>
    <row r="100" spans="1:31" s="10" customFormat="1" ht="19.899999999999999" customHeight="1">
      <c r="B100" s="126"/>
      <c r="D100" s="127" t="s">
        <v>93</v>
      </c>
      <c r="E100" s="128"/>
      <c r="F100" s="128"/>
      <c r="G100" s="128"/>
      <c r="H100" s="128"/>
      <c r="I100" s="129"/>
      <c r="J100" s="130">
        <f>J237</f>
        <v>0</v>
      </c>
      <c r="L100" s="126"/>
    </row>
    <row r="101" spans="1:31" s="10" customFormat="1" ht="19.899999999999999" customHeight="1">
      <c r="B101" s="126"/>
      <c r="D101" s="127" t="s">
        <v>94</v>
      </c>
      <c r="E101" s="128"/>
      <c r="F101" s="128"/>
      <c r="G101" s="128"/>
      <c r="H101" s="128"/>
      <c r="I101" s="129"/>
      <c r="J101" s="130">
        <f>J318</f>
        <v>0</v>
      </c>
      <c r="L101" s="126"/>
    </row>
    <row r="102" spans="1:31" s="10" customFormat="1" ht="19.899999999999999" customHeight="1">
      <c r="B102" s="126"/>
      <c r="D102" s="127" t="s">
        <v>95</v>
      </c>
      <c r="E102" s="128"/>
      <c r="F102" s="128"/>
      <c r="G102" s="128"/>
      <c r="H102" s="128"/>
      <c r="I102" s="129"/>
      <c r="J102" s="130">
        <f>J372</f>
        <v>0</v>
      </c>
      <c r="L102" s="126"/>
    </row>
    <row r="103" spans="1:31" s="10" customFormat="1" ht="19.899999999999999" customHeight="1">
      <c r="B103" s="126"/>
      <c r="D103" s="127" t="s">
        <v>96</v>
      </c>
      <c r="E103" s="128"/>
      <c r="F103" s="128"/>
      <c r="G103" s="128"/>
      <c r="H103" s="128"/>
      <c r="I103" s="129"/>
      <c r="J103" s="130">
        <f>J381</f>
        <v>0</v>
      </c>
      <c r="L103" s="126"/>
    </row>
    <row r="104" spans="1:31" s="9" customFormat="1" ht="24.95" customHeight="1">
      <c r="B104" s="121"/>
      <c r="D104" s="122" t="s">
        <v>97</v>
      </c>
      <c r="E104" s="123"/>
      <c r="F104" s="123"/>
      <c r="G104" s="123"/>
      <c r="H104" s="123"/>
      <c r="I104" s="124"/>
      <c r="J104" s="125">
        <f>J383</f>
        <v>0</v>
      </c>
      <c r="L104" s="121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91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115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116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5" customHeight="1">
      <c r="A111" s="32"/>
      <c r="B111" s="33"/>
      <c r="C111" s="21" t="s">
        <v>98</v>
      </c>
      <c r="D111" s="32"/>
      <c r="E111" s="32"/>
      <c r="F111" s="32"/>
      <c r="G111" s="32"/>
      <c r="H111" s="32"/>
      <c r="I111" s="91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91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15</v>
      </c>
      <c r="D113" s="32"/>
      <c r="E113" s="32"/>
      <c r="F113" s="32"/>
      <c r="G113" s="32"/>
      <c r="H113" s="32"/>
      <c r="I113" s="91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20" t="str">
        <f>E7</f>
        <v>Kopřivnice Lubina stání pro kontejnery vč.zídky</v>
      </c>
      <c r="F114" s="247"/>
      <c r="G114" s="247"/>
      <c r="H114" s="247"/>
      <c r="I114" s="91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91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19</v>
      </c>
      <c r="D116" s="32"/>
      <c r="E116" s="32"/>
      <c r="F116" s="25" t="str">
        <f>F10</f>
        <v xml:space="preserve"> </v>
      </c>
      <c r="G116" s="32"/>
      <c r="H116" s="32"/>
      <c r="I116" s="92" t="s">
        <v>21</v>
      </c>
      <c r="J116" s="55" t="str">
        <f>IF(J10="","",J10)</f>
        <v>17. 5. 2021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91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23</v>
      </c>
      <c r="D118" s="32"/>
      <c r="E118" s="32"/>
      <c r="F118" s="25" t="str">
        <f>E13</f>
        <v>Město Kopřivnice,Štefánikova 1163,Kopřivnice 74221</v>
      </c>
      <c r="G118" s="32"/>
      <c r="H118" s="32"/>
      <c r="I118" s="92" t="s">
        <v>28</v>
      </c>
      <c r="J118" s="30" t="str">
        <f>E19</f>
        <v xml:space="preserve">Ing.Ondřej Bojko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27</v>
      </c>
      <c r="D119" s="32"/>
      <c r="E119" s="32"/>
      <c r="F119" s="25">
        <f>IF(E16="","",E16)</f>
        <v>0</v>
      </c>
      <c r="G119" s="32"/>
      <c r="H119" s="32"/>
      <c r="I119" s="92" t="s">
        <v>31</v>
      </c>
      <c r="J119" s="30" t="str">
        <f>E22</f>
        <v>Pflegrová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91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31"/>
      <c r="B121" s="132"/>
      <c r="C121" s="133" t="s">
        <v>99</v>
      </c>
      <c r="D121" s="134" t="s">
        <v>59</v>
      </c>
      <c r="E121" s="134" t="s">
        <v>55</v>
      </c>
      <c r="F121" s="134" t="s">
        <v>56</v>
      </c>
      <c r="G121" s="134" t="s">
        <v>100</v>
      </c>
      <c r="H121" s="134" t="s">
        <v>101</v>
      </c>
      <c r="I121" s="135" t="s">
        <v>102</v>
      </c>
      <c r="J121" s="134" t="s">
        <v>85</v>
      </c>
      <c r="K121" s="136" t="s">
        <v>103</v>
      </c>
      <c r="L121" s="137"/>
      <c r="M121" s="62" t="s">
        <v>1</v>
      </c>
      <c r="N121" s="63" t="s">
        <v>38</v>
      </c>
      <c r="O121" s="63" t="s">
        <v>104</v>
      </c>
      <c r="P121" s="63" t="s">
        <v>105</v>
      </c>
      <c r="Q121" s="63" t="s">
        <v>106</v>
      </c>
      <c r="R121" s="63" t="s">
        <v>107</v>
      </c>
      <c r="S121" s="63" t="s">
        <v>108</v>
      </c>
      <c r="T121" s="64" t="s">
        <v>109</v>
      </c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</row>
    <row r="122" spans="1:65" s="2" customFormat="1" ht="22.9" customHeight="1">
      <c r="A122" s="32"/>
      <c r="B122" s="33"/>
      <c r="C122" s="69" t="s">
        <v>110</v>
      </c>
      <c r="D122" s="32"/>
      <c r="E122" s="32"/>
      <c r="F122" s="32"/>
      <c r="G122" s="32"/>
      <c r="H122" s="32"/>
      <c r="I122" s="91"/>
      <c r="J122" s="138">
        <f>BK122</f>
        <v>0</v>
      </c>
      <c r="K122" s="32"/>
      <c r="L122" s="33"/>
      <c r="M122" s="65"/>
      <c r="N122" s="56"/>
      <c r="O122" s="66"/>
      <c r="P122" s="139">
        <f>P123+P383</f>
        <v>0</v>
      </c>
      <c r="Q122" s="66"/>
      <c r="R122" s="139">
        <f>R123+R383</f>
        <v>370.42482566000001</v>
      </c>
      <c r="S122" s="66"/>
      <c r="T122" s="140">
        <f>T123+T383</f>
        <v>214.71100000000001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73</v>
      </c>
      <c r="AU122" s="17" t="s">
        <v>87</v>
      </c>
      <c r="BK122" s="141">
        <f>BK123+BK383</f>
        <v>0</v>
      </c>
    </row>
    <row r="123" spans="1:65" s="12" customFormat="1" ht="25.9" customHeight="1">
      <c r="B123" s="142"/>
      <c r="D123" s="143" t="s">
        <v>73</v>
      </c>
      <c r="E123" s="144" t="s">
        <v>111</v>
      </c>
      <c r="F123" s="144" t="s">
        <v>112</v>
      </c>
      <c r="I123" s="145"/>
      <c r="J123" s="146">
        <f>BK123</f>
        <v>0</v>
      </c>
      <c r="L123" s="142"/>
      <c r="M123" s="147"/>
      <c r="N123" s="148"/>
      <c r="O123" s="148"/>
      <c r="P123" s="149">
        <f>P124+P138+P203+P225+P237+P318+P372+P381</f>
        <v>0</v>
      </c>
      <c r="Q123" s="148"/>
      <c r="R123" s="149">
        <f>R124+R138+R203+R225+R237+R318+R372+R381</f>
        <v>370.42482566000001</v>
      </c>
      <c r="S123" s="148"/>
      <c r="T123" s="150">
        <f>T124+T138+T203+T225+T237+T318+T372+T381</f>
        <v>214.71100000000001</v>
      </c>
      <c r="AR123" s="143" t="s">
        <v>79</v>
      </c>
      <c r="AT123" s="151" t="s">
        <v>73</v>
      </c>
      <c r="AU123" s="151" t="s">
        <v>74</v>
      </c>
      <c r="AY123" s="143" t="s">
        <v>113</v>
      </c>
      <c r="BK123" s="152">
        <f>BK124+BK138+BK203+BK225+BK237+BK318+BK372+BK381</f>
        <v>0</v>
      </c>
    </row>
    <row r="124" spans="1:65" s="12" customFormat="1" ht="22.9" customHeight="1">
      <c r="B124" s="142"/>
      <c r="D124" s="143" t="s">
        <v>73</v>
      </c>
      <c r="E124" s="153" t="s">
        <v>114</v>
      </c>
      <c r="F124" s="153" t="s">
        <v>115</v>
      </c>
      <c r="I124" s="145"/>
      <c r="J124" s="154">
        <f>BK124</f>
        <v>0</v>
      </c>
      <c r="L124" s="142"/>
      <c r="M124" s="147"/>
      <c r="N124" s="148"/>
      <c r="O124" s="148"/>
      <c r="P124" s="149">
        <f>SUM(P125:P137)</f>
        <v>0</v>
      </c>
      <c r="Q124" s="148"/>
      <c r="R124" s="149">
        <f>SUM(R125:R137)</f>
        <v>244.82472000000001</v>
      </c>
      <c r="S124" s="148"/>
      <c r="T124" s="150">
        <f>SUM(T125:T137)</f>
        <v>0</v>
      </c>
      <c r="AR124" s="143" t="s">
        <v>79</v>
      </c>
      <c r="AT124" s="151" t="s">
        <v>73</v>
      </c>
      <c r="AU124" s="151" t="s">
        <v>79</v>
      </c>
      <c r="AY124" s="143" t="s">
        <v>113</v>
      </c>
      <c r="BK124" s="152">
        <f>SUM(BK125:BK137)</f>
        <v>0</v>
      </c>
    </row>
    <row r="125" spans="1:65" s="2" customFormat="1" ht="33" customHeight="1">
      <c r="A125" s="32"/>
      <c r="B125" s="155"/>
      <c r="C125" s="156" t="s">
        <v>79</v>
      </c>
      <c r="D125" s="156" t="s">
        <v>116</v>
      </c>
      <c r="E125" s="157" t="s">
        <v>117</v>
      </c>
      <c r="F125" s="158" t="s">
        <v>118</v>
      </c>
      <c r="G125" s="159" t="s">
        <v>119</v>
      </c>
      <c r="H125" s="160">
        <v>146.4</v>
      </c>
      <c r="I125" s="161"/>
      <c r="J125" s="162">
        <f>ROUND(I125*H125,2)</f>
        <v>0</v>
      </c>
      <c r="K125" s="158" t="s">
        <v>120</v>
      </c>
      <c r="L125" s="33"/>
      <c r="M125" s="163" t="s">
        <v>1</v>
      </c>
      <c r="N125" s="164" t="s">
        <v>39</v>
      </c>
      <c r="O125" s="58"/>
      <c r="P125" s="165">
        <f>O125*H125</f>
        <v>0</v>
      </c>
      <c r="Q125" s="165">
        <v>0</v>
      </c>
      <c r="R125" s="165">
        <f>Q125*H125</f>
        <v>0</v>
      </c>
      <c r="S125" s="165">
        <v>0</v>
      </c>
      <c r="T125" s="166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7" t="s">
        <v>121</v>
      </c>
      <c r="AT125" s="167" t="s">
        <v>116</v>
      </c>
      <c r="AU125" s="167" t="s">
        <v>81</v>
      </c>
      <c r="AY125" s="17" t="s">
        <v>113</v>
      </c>
      <c r="BE125" s="168">
        <f>IF(N125="základní",J125,0)</f>
        <v>0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7" t="s">
        <v>79</v>
      </c>
      <c r="BK125" s="168">
        <f>ROUND(I125*H125,2)</f>
        <v>0</v>
      </c>
      <c r="BL125" s="17" t="s">
        <v>121</v>
      </c>
      <c r="BM125" s="167" t="s">
        <v>122</v>
      </c>
    </row>
    <row r="126" spans="1:65" s="13" customFormat="1">
      <c r="B126" s="169"/>
      <c r="D126" s="170" t="s">
        <v>123</v>
      </c>
      <c r="E126" s="171" t="s">
        <v>1</v>
      </c>
      <c r="F126" s="172" t="s">
        <v>124</v>
      </c>
      <c r="H126" s="173">
        <v>146.4</v>
      </c>
      <c r="I126" s="174"/>
      <c r="L126" s="169"/>
      <c r="M126" s="175"/>
      <c r="N126" s="176"/>
      <c r="O126" s="176"/>
      <c r="P126" s="176"/>
      <c r="Q126" s="176"/>
      <c r="R126" s="176"/>
      <c r="S126" s="176"/>
      <c r="T126" s="177"/>
      <c r="AT126" s="171" t="s">
        <v>123</v>
      </c>
      <c r="AU126" s="171" t="s">
        <v>81</v>
      </c>
      <c r="AV126" s="13" t="s">
        <v>81</v>
      </c>
      <c r="AW126" s="13" t="s">
        <v>30</v>
      </c>
      <c r="AX126" s="13" t="s">
        <v>74</v>
      </c>
      <c r="AY126" s="171" t="s">
        <v>113</v>
      </c>
    </row>
    <row r="127" spans="1:65" s="14" customFormat="1">
      <c r="B127" s="178"/>
      <c r="D127" s="170" t="s">
        <v>123</v>
      </c>
      <c r="E127" s="179" t="s">
        <v>1</v>
      </c>
      <c r="F127" s="180" t="s">
        <v>125</v>
      </c>
      <c r="H127" s="181">
        <v>146.4</v>
      </c>
      <c r="I127" s="182"/>
      <c r="L127" s="178"/>
      <c r="M127" s="183"/>
      <c r="N127" s="184"/>
      <c r="O127" s="184"/>
      <c r="P127" s="184"/>
      <c r="Q127" s="184"/>
      <c r="R127" s="184"/>
      <c r="S127" s="184"/>
      <c r="T127" s="185"/>
      <c r="AT127" s="179" t="s">
        <v>123</v>
      </c>
      <c r="AU127" s="179" t="s">
        <v>81</v>
      </c>
      <c r="AV127" s="14" t="s">
        <v>121</v>
      </c>
      <c r="AW127" s="14" t="s">
        <v>30</v>
      </c>
      <c r="AX127" s="14" t="s">
        <v>79</v>
      </c>
      <c r="AY127" s="179" t="s">
        <v>113</v>
      </c>
    </row>
    <row r="128" spans="1:65" s="2" customFormat="1" ht="55.5" customHeight="1">
      <c r="A128" s="32"/>
      <c r="B128" s="155"/>
      <c r="C128" s="156" t="s">
        <v>81</v>
      </c>
      <c r="D128" s="156" t="s">
        <v>116</v>
      </c>
      <c r="E128" s="157" t="s">
        <v>126</v>
      </c>
      <c r="F128" s="158" t="s">
        <v>127</v>
      </c>
      <c r="G128" s="159" t="s">
        <v>119</v>
      </c>
      <c r="H128" s="160">
        <v>146.4</v>
      </c>
      <c r="I128" s="161"/>
      <c r="J128" s="162">
        <f>ROUND(I128*H128,2)</f>
        <v>0</v>
      </c>
      <c r="K128" s="158" t="s">
        <v>120</v>
      </c>
      <c r="L128" s="33"/>
      <c r="M128" s="163" t="s">
        <v>1</v>
      </c>
      <c r="N128" s="164" t="s">
        <v>39</v>
      </c>
      <c r="O128" s="58"/>
      <c r="P128" s="165">
        <f>O128*H128</f>
        <v>0</v>
      </c>
      <c r="Q128" s="165">
        <v>0</v>
      </c>
      <c r="R128" s="165">
        <f>Q128*H128</f>
        <v>0</v>
      </c>
      <c r="S128" s="165">
        <v>0</v>
      </c>
      <c r="T128" s="166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7" t="s">
        <v>121</v>
      </c>
      <c r="AT128" s="167" t="s">
        <v>116</v>
      </c>
      <c r="AU128" s="167" t="s">
        <v>81</v>
      </c>
      <c r="AY128" s="17" t="s">
        <v>113</v>
      </c>
      <c r="BE128" s="168">
        <f>IF(N128="základní",J128,0)</f>
        <v>0</v>
      </c>
      <c r="BF128" s="168">
        <f>IF(N128="snížená",J128,0)</f>
        <v>0</v>
      </c>
      <c r="BG128" s="168">
        <f>IF(N128="zákl. přenesená",J128,0)</f>
        <v>0</v>
      </c>
      <c r="BH128" s="168">
        <f>IF(N128="sníž. přenesená",J128,0)</f>
        <v>0</v>
      </c>
      <c r="BI128" s="168">
        <f>IF(N128="nulová",J128,0)</f>
        <v>0</v>
      </c>
      <c r="BJ128" s="17" t="s">
        <v>79</v>
      </c>
      <c r="BK128" s="168">
        <f>ROUND(I128*H128,2)</f>
        <v>0</v>
      </c>
      <c r="BL128" s="17" t="s">
        <v>121</v>
      </c>
      <c r="BM128" s="167" t="s">
        <v>128</v>
      </c>
    </row>
    <row r="129" spans="1:65" s="2" customFormat="1" ht="44.25" customHeight="1">
      <c r="A129" s="32"/>
      <c r="B129" s="155"/>
      <c r="C129" s="156" t="s">
        <v>129</v>
      </c>
      <c r="D129" s="156" t="s">
        <v>116</v>
      </c>
      <c r="E129" s="157" t="s">
        <v>130</v>
      </c>
      <c r="F129" s="158" t="s">
        <v>131</v>
      </c>
      <c r="G129" s="159" t="s">
        <v>119</v>
      </c>
      <c r="H129" s="160">
        <v>146.4</v>
      </c>
      <c r="I129" s="161"/>
      <c r="J129" s="162">
        <f>ROUND(I129*H129,2)</f>
        <v>0</v>
      </c>
      <c r="K129" s="158" t="s">
        <v>120</v>
      </c>
      <c r="L129" s="33"/>
      <c r="M129" s="163" t="s">
        <v>1</v>
      </c>
      <c r="N129" s="164" t="s">
        <v>39</v>
      </c>
      <c r="O129" s="58"/>
      <c r="P129" s="165">
        <f>O129*H129</f>
        <v>0</v>
      </c>
      <c r="Q129" s="165">
        <v>0</v>
      </c>
      <c r="R129" s="165">
        <f>Q129*H129</f>
        <v>0</v>
      </c>
      <c r="S129" s="165">
        <v>0</v>
      </c>
      <c r="T129" s="166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7" t="s">
        <v>121</v>
      </c>
      <c r="AT129" s="167" t="s">
        <v>116</v>
      </c>
      <c r="AU129" s="167" t="s">
        <v>81</v>
      </c>
      <c r="AY129" s="17" t="s">
        <v>113</v>
      </c>
      <c r="BE129" s="168">
        <f>IF(N129="základní",J129,0)</f>
        <v>0</v>
      </c>
      <c r="BF129" s="168">
        <f>IF(N129="snížená",J129,0)</f>
        <v>0</v>
      </c>
      <c r="BG129" s="168">
        <f>IF(N129="zákl. přenesená",J129,0)</f>
        <v>0</v>
      </c>
      <c r="BH129" s="168">
        <f>IF(N129="sníž. přenesená",J129,0)</f>
        <v>0</v>
      </c>
      <c r="BI129" s="168">
        <f>IF(N129="nulová",J129,0)</f>
        <v>0</v>
      </c>
      <c r="BJ129" s="17" t="s">
        <v>79</v>
      </c>
      <c r="BK129" s="168">
        <f>ROUND(I129*H129,2)</f>
        <v>0</v>
      </c>
      <c r="BL129" s="17" t="s">
        <v>121</v>
      </c>
      <c r="BM129" s="167" t="s">
        <v>132</v>
      </c>
    </row>
    <row r="130" spans="1:65" s="2" customFormat="1" ht="16.5" customHeight="1">
      <c r="A130" s="32"/>
      <c r="B130" s="155"/>
      <c r="C130" s="186" t="s">
        <v>121</v>
      </c>
      <c r="D130" s="186" t="s">
        <v>133</v>
      </c>
      <c r="E130" s="187" t="s">
        <v>134</v>
      </c>
      <c r="F130" s="188" t="s">
        <v>135</v>
      </c>
      <c r="G130" s="189" t="s">
        <v>136</v>
      </c>
      <c r="H130" s="190">
        <v>244.488</v>
      </c>
      <c r="I130" s="191"/>
      <c r="J130" s="192">
        <f>ROUND(I130*H130,2)</f>
        <v>0</v>
      </c>
      <c r="K130" s="188" t="s">
        <v>120</v>
      </c>
      <c r="L130" s="193"/>
      <c r="M130" s="194" t="s">
        <v>1</v>
      </c>
      <c r="N130" s="195" t="s">
        <v>39</v>
      </c>
      <c r="O130" s="58"/>
      <c r="P130" s="165">
        <f>O130*H130</f>
        <v>0</v>
      </c>
      <c r="Q130" s="165">
        <v>1</v>
      </c>
      <c r="R130" s="165">
        <f>Q130*H130</f>
        <v>244.488</v>
      </c>
      <c r="S130" s="165">
        <v>0</v>
      </c>
      <c r="T130" s="166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7" t="s">
        <v>137</v>
      </c>
      <c r="AT130" s="167" t="s">
        <v>133</v>
      </c>
      <c r="AU130" s="167" t="s">
        <v>81</v>
      </c>
      <c r="AY130" s="17" t="s">
        <v>113</v>
      </c>
      <c r="BE130" s="168">
        <f>IF(N130="základní",J130,0)</f>
        <v>0</v>
      </c>
      <c r="BF130" s="168">
        <f>IF(N130="snížená",J130,0)</f>
        <v>0</v>
      </c>
      <c r="BG130" s="168">
        <f>IF(N130="zákl. přenesená",J130,0)</f>
        <v>0</v>
      </c>
      <c r="BH130" s="168">
        <f>IF(N130="sníž. přenesená",J130,0)</f>
        <v>0</v>
      </c>
      <c r="BI130" s="168">
        <f>IF(N130="nulová",J130,0)</f>
        <v>0</v>
      </c>
      <c r="BJ130" s="17" t="s">
        <v>79</v>
      </c>
      <c r="BK130" s="168">
        <f>ROUND(I130*H130,2)</f>
        <v>0</v>
      </c>
      <c r="BL130" s="17" t="s">
        <v>121</v>
      </c>
      <c r="BM130" s="167" t="s">
        <v>138</v>
      </c>
    </row>
    <row r="131" spans="1:65" s="13" customFormat="1">
      <c r="B131" s="169"/>
      <c r="D131" s="170" t="s">
        <v>123</v>
      </c>
      <c r="E131" s="171" t="s">
        <v>1</v>
      </c>
      <c r="F131" s="172" t="s">
        <v>139</v>
      </c>
      <c r="H131" s="173">
        <v>244.488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123</v>
      </c>
      <c r="AU131" s="171" t="s">
        <v>81</v>
      </c>
      <c r="AV131" s="13" t="s">
        <v>81</v>
      </c>
      <c r="AW131" s="13" t="s">
        <v>30</v>
      </c>
      <c r="AX131" s="13" t="s">
        <v>74</v>
      </c>
      <c r="AY131" s="171" t="s">
        <v>113</v>
      </c>
    </row>
    <row r="132" spans="1:65" s="14" customFormat="1">
      <c r="B132" s="178"/>
      <c r="D132" s="170" t="s">
        <v>123</v>
      </c>
      <c r="E132" s="179" t="s">
        <v>1</v>
      </c>
      <c r="F132" s="180" t="s">
        <v>125</v>
      </c>
      <c r="H132" s="181">
        <v>244.488</v>
      </c>
      <c r="I132" s="182"/>
      <c r="L132" s="178"/>
      <c r="M132" s="183"/>
      <c r="N132" s="184"/>
      <c r="O132" s="184"/>
      <c r="P132" s="184"/>
      <c r="Q132" s="184"/>
      <c r="R132" s="184"/>
      <c r="S132" s="184"/>
      <c r="T132" s="185"/>
      <c r="AT132" s="179" t="s">
        <v>123</v>
      </c>
      <c r="AU132" s="179" t="s">
        <v>81</v>
      </c>
      <c r="AV132" s="14" t="s">
        <v>121</v>
      </c>
      <c r="AW132" s="14" t="s">
        <v>30</v>
      </c>
      <c r="AX132" s="14" t="s">
        <v>79</v>
      </c>
      <c r="AY132" s="179" t="s">
        <v>113</v>
      </c>
    </row>
    <row r="133" spans="1:65" s="2" customFormat="1" ht="33" customHeight="1">
      <c r="A133" s="32"/>
      <c r="B133" s="155"/>
      <c r="C133" s="156" t="s">
        <v>140</v>
      </c>
      <c r="D133" s="156" t="s">
        <v>116</v>
      </c>
      <c r="E133" s="157" t="s">
        <v>141</v>
      </c>
      <c r="F133" s="158" t="s">
        <v>142</v>
      </c>
      <c r="G133" s="159" t="s">
        <v>136</v>
      </c>
      <c r="H133" s="160">
        <v>219.6</v>
      </c>
      <c r="I133" s="161"/>
      <c r="J133" s="162">
        <f>ROUND(I133*H133,2)</f>
        <v>0</v>
      </c>
      <c r="K133" s="158" t="s">
        <v>120</v>
      </c>
      <c r="L133" s="33"/>
      <c r="M133" s="163" t="s">
        <v>1</v>
      </c>
      <c r="N133" s="164" t="s">
        <v>39</v>
      </c>
      <c r="O133" s="58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7" t="s">
        <v>121</v>
      </c>
      <c r="AT133" s="167" t="s">
        <v>116</v>
      </c>
      <c r="AU133" s="167" t="s">
        <v>81</v>
      </c>
      <c r="AY133" s="17" t="s">
        <v>113</v>
      </c>
      <c r="BE133" s="168">
        <f>IF(N133="základní",J133,0)</f>
        <v>0</v>
      </c>
      <c r="BF133" s="168">
        <f>IF(N133="snížená",J133,0)</f>
        <v>0</v>
      </c>
      <c r="BG133" s="168">
        <f>IF(N133="zákl. přenesená",J133,0)</f>
        <v>0</v>
      </c>
      <c r="BH133" s="168">
        <f>IF(N133="sníž. přenesená",J133,0)</f>
        <v>0</v>
      </c>
      <c r="BI133" s="168">
        <f>IF(N133="nulová",J133,0)</f>
        <v>0</v>
      </c>
      <c r="BJ133" s="17" t="s">
        <v>79</v>
      </c>
      <c r="BK133" s="168">
        <f>ROUND(I133*H133,2)</f>
        <v>0</v>
      </c>
      <c r="BL133" s="17" t="s">
        <v>121</v>
      </c>
      <c r="BM133" s="167" t="s">
        <v>143</v>
      </c>
    </row>
    <row r="134" spans="1:65" s="13" customFormat="1">
      <c r="B134" s="169"/>
      <c r="D134" s="170" t="s">
        <v>123</v>
      </c>
      <c r="E134" s="171" t="s">
        <v>1</v>
      </c>
      <c r="F134" s="172" t="s">
        <v>144</v>
      </c>
      <c r="H134" s="173">
        <v>219.6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123</v>
      </c>
      <c r="AU134" s="171" t="s">
        <v>81</v>
      </c>
      <c r="AV134" s="13" t="s">
        <v>81</v>
      </c>
      <c r="AW134" s="13" t="s">
        <v>30</v>
      </c>
      <c r="AX134" s="13" t="s">
        <v>74</v>
      </c>
      <c r="AY134" s="171" t="s">
        <v>113</v>
      </c>
    </row>
    <row r="135" spans="1:65" s="14" customFormat="1">
      <c r="B135" s="178"/>
      <c r="D135" s="170" t="s">
        <v>123</v>
      </c>
      <c r="E135" s="179" t="s">
        <v>1</v>
      </c>
      <c r="F135" s="180" t="s">
        <v>125</v>
      </c>
      <c r="H135" s="181">
        <v>219.6</v>
      </c>
      <c r="I135" s="182"/>
      <c r="L135" s="178"/>
      <c r="M135" s="183"/>
      <c r="N135" s="184"/>
      <c r="O135" s="184"/>
      <c r="P135" s="184"/>
      <c r="Q135" s="184"/>
      <c r="R135" s="184"/>
      <c r="S135" s="184"/>
      <c r="T135" s="185"/>
      <c r="AT135" s="179" t="s">
        <v>123</v>
      </c>
      <c r="AU135" s="179" t="s">
        <v>81</v>
      </c>
      <c r="AV135" s="14" t="s">
        <v>121</v>
      </c>
      <c r="AW135" s="14" t="s">
        <v>30</v>
      </c>
      <c r="AX135" s="14" t="s">
        <v>79</v>
      </c>
      <c r="AY135" s="179" t="s">
        <v>113</v>
      </c>
    </row>
    <row r="136" spans="1:65" s="2" customFormat="1" ht="33" customHeight="1">
      <c r="A136" s="32"/>
      <c r="B136" s="155"/>
      <c r="C136" s="156" t="s">
        <v>145</v>
      </c>
      <c r="D136" s="156" t="s">
        <v>116</v>
      </c>
      <c r="E136" s="157" t="s">
        <v>146</v>
      </c>
      <c r="F136" s="158" t="s">
        <v>147</v>
      </c>
      <c r="G136" s="159" t="s">
        <v>119</v>
      </c>
      <c r="H136" s="160">
        <v>146.4</v>
      </c>
      <c r="I136" s="161"/>
      <c r="J136" s="162">
        <f>ROUND(I136*H136,2)</f>
        <v>0</v>
      </c>
      <c r="K136" s="158" t="s">
        <v>120</v>
      </c>
      <c r="L136" s="33"/>
      <c r="M136" s="163" t="s">
        <v>1</v>
      </c>
      <c r="N136" s="164" t="s">
        <v>39</v>
      </c>
      <c r="O136" s="58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7" t="s">
        <v>121</v>
      </c>
      <c r="AT136" s="167" t="s">
        <v>116</v>
      </c>
      <c r="AU136" s="167" t="s">
        <v>81</v>
      </c>
      <c r="AY136" s="17" t="s">
        <v>113</v>
      </c>
      <c r="BE136" s="168">
        <f>IF(N136="základní",J136,0)</f>
        <v>0</v>
      </c>
      <c r="BF136" s="168">
        <f>IF(N136="snížená",J136,0)</f>
        <v>0</v>
      </c>
      <c r="BG136" s="168">
        <f>IF(N136="zákl. přenesená",J136,0)</f>
        <v>0</v>
      </c>
      <c r="BH136" s="168">
        <f>IF(N136="sníž. přenesená",J136,0)</f>
        <v>0</v>
      </c>
      <c r="BI136" s="168">
        <f>IF(N136="nulová",J136,0)</f>
        <v>0</v>
      </c>
      <c r="BJ136" s="17" t="s">
        <v>79</v>
      </c>
      <c r="BK136" s="168">
        <f>ROUND(I136*H136,2)</f>
        <v>0</v>
      </c>
      <c r="BL136" s="17" t="s">
        <v>121</v>
      </c>
      <c r="BM136" s="167" t="s">
        <v>148</v>
      </c>
    </row>
    <row r="137" spans="1:65" s="2" customFormat="1" ht="21.75" customHeight="1">
      <c r="A137" s="32"/>
      <c r="B137" s="155"/>
      <c r="C137" s="156" t="s">
        <v>149</v>
      </c>
      <c r="D137" s="156" t="s">
        <v>116</v>
      </c>
      <c r="E137" s="157" t="s">
        <v>150</v>
      </c>
      <c r="F137" s="158" t="s">
        <v>151</v>
      </c>
      <c r="G137" s="159" t="s">
        <v>152</v>
      </c>
      <c r="H137" s="160">
        <v>488</v>
      </c>
      <c r="I137" s="161"/>
      <c r="J137" s="162">
        <f>ROUND(I137*H137,2)</f>
        <v>0</v>
      </c>
      <c r="K137" s="158" t="s">
        <v>120</v>
      </c>
      <c r="L137" s="33"/>
      <c r="M137" s="163" t="s">
        <v>1</v>
      </c>
      <c r="N137" s="164" t="s">
        <v>39</v>
      </c>
      <c r="O137" s="58"/>
      <c r="P137" s="165">
        <f>O137*H137</f>
        <v>0</v>
      </c>
      <c r="Q137" s="165">
        <v>6.8999999999999997E-4</v>
      </c>
      <c r="R137" s="165">
        <f>Q137*H137</f>
        <v>0.33671999999999996</v>
      </c>
      <c r="S137" s="165">
        <v>0</v>
      </c>
      <c r="T137" s="166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7" t="s">
        <v>121</v>
      </c>
      <c r="AT137" s="167" t="s">
        <v>116</v>
      </c>
      <c r="AU137" s="167" t="s">
        <v>81</v>
      </c>
      <c r="AY137" s="17" t="s">
        <v>113</v>
      </c>
      <c r="BE137" s="168">
        <f>IF(N137="základní",J137,0)</f>
        <v>0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7" t="s">
        <v>79</v>
      </c>
      <c r="BK137" s="168">
        <f>ROUND(I137*H137,2)</f>
        <v>0</v>
      </c>
      <c r="BL137" s="17" t="s">
        <v>121</v>
      </c>
      <c r="BM137" s="167" t="s">
        <v>153</v>
      </c>
    </row>
    <row r="138" spans="1:65" s="12" customFormat="1" ht="22.9" customHeight="1">
      <c r="B138" s="142"/>
      <c r="D138" s="143" t="s">
        <v>73</v>
      </c>
      <c r="E138" s="153" t="s">
        <v>79</v>
      </c>
      <c r="F138" s="153" t="s">
        <v>154</v>
      </c>
      <c r="I138" s="145"/>
      <c r="J138" s="154">
        <f>BK138</f>
        <v>0</v>
      </c>
      <c r="L138" s="142"/>
      <c r="M138" s="147"/>
      <c r="N138" s="148"/>
      <c r="O138" s="148"/>
      <c r="P138" s="149">
        <f>SUM(P139:P202)</f>
        <v>0</v>
      </c>
      <c r="Q138" s="148"/>
      <c r="R138" s="149">
        <f>SUM(R139:R202)</f>
        <v>28.323970000000003</v>
      </c>
      <c r="S138" s="148"/>
      <c r="T138" s="150">
        <f>SUM(T139:T202)</f>
        <v>214.62400000000002</v>
      </c>
      <c r="AR138" s="143" t="s">
        <v>79</v>
      </c>
      <c r="AT138" s="151" t="s">
        <v>73</v>
      </c>
      <c r="AU138" s="151" t="s">
        <v>79</v>
      </c>
      <c r="AY138" s="143" t="s">
        <v>113</v>
      </c>
      <c r="BK138" s="152">
        <f>SUM(BK139:BK202)</f>
        <v>0</v>
      </c>
    </row>
    <row r="139" spans="1:65" s="2" customFormat="1" ht="55.5" customHeight="1">
      <c r="A139" s="32"/>
      <c r="B139" s="155"/>
      <c r="C139" s="156" t="s">
        <v>137</v>
      </c>
      <c r="D139" s="156" t="s">
        <v>116</v>
      </c>
      <c r="E139" s="157" t="s">
        <v>155</v>
      </c>
      <c r="F139" s="158" t="s">
        <v>156</v>
      </c>
      <c r="G139" s="159" t="s">
        <v>152</v>
      </c>
      <c r="H139" s="160">
        <v>25</v>
      </c>
      <c r="I139" s="161"/>
      <c r="J139" s="162">
        <f>ROUND(I139*H139,2)</f>
        <v>0</v>
      </c>
      <c r="K139" s="158" t="s">
        <v>120</v>
      </c>
      <c r="L139" s="33"/>
      <c r="M139" s="163" t="s">
        <v>1</v>
      </c>
      <c r="N139" s="164" t="s">
        <v>39</v>
      </c>
      <c r="O139" s="58"/>
      <c r="P139" s="165">
        <f>O139*H139</f>
        <v>0</v>
      </c>
      <c r="Q139" s="165">
        <v>0</v>
      </c>
      <c r="R139" s="165">
        <f>Q139*H139</f>
        <v>0</v>
      </c>
      <c r="S139" s="165">
        <v>0.26</v>
      </c>
      <c r="T139" s="166">
        <f>S139*H139</f>
        <v>6.5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7" t="s">
        <v>121</v>
      </c>
      <c r="AT139" s="167" t="s">
        <v>116</v>
      </c>
      <c r="AU139" s="167" t="s">
        <v>81</v>
      </c>
      <c r="AY139" s="17" t="s">
        <v>113</v>
      </c>
      <c r="BE139" s="168">
        <f>IF(N139="základní",J139,0)</f>
        <v>0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7" t="s">
        <v>79</v>
      </c>
      <c r="BK139" s="168">
        <f>ROUND(I139*H139,2)</f>
        <v>0</v>
      </c>
      <c r="BL139" s="17" t="s">
        <v>121</v>
      </c>
      <c r="BM139" s="167" t="s">
        <v>157</v>
      </c>
    </row>
    <row r="140" spans="1:65" s="2" customFormat="1" ht="55.5" customHeight="1">
      <c r="A140" s="32"/>
      <c r="B140" s="155"/>
      <c r="C140" s="156" t="s">
        <v>158</v>
      </c>
      <c r="D140" s="156" t="s">
        <v>116</v>
      </c>
      <c r="E140" s="157" t="s">
        <v>159</v>
      </c>
      <c r="F140" s="158" t="s">
        <v>160</v>
      </c>
      <c r="G140" s="159" t="s">
        <v>152</v>
      </c>
      <c r="H140" s="160">
        <v>410</v>
      </c>
      <c r="I140" s="161"/>
      <c r="J140" s="162">
        <f>ROUND(I140*H140,2)</f>
        <v>0</v>
      </c>
      <c r="K140" s="158" t="s">
        <v>120</v>
      </c>
      <c r="L140" s="33"/>
      <c r="M140" s="163" t="s">
        <v>1</v>
      </c>
      <c r="N140" s="164" t="s">
        <v>39</v>
      </c>
      <c r="O140" s="58"/>
      <c r="P140" s="165">
        <f>O140*H140</f>
        <v>0</v>
      </c>
      <c r="Q140" s="165">
        <v>0</v>
      </c>
      <c r="R140" s="165">
        <f>Q140*H140</f>
        <v>0</v>
      </c>
      <c r="S140" s="165">
        <v>0.44</v>
      </c>
      <c r="T140" s="166">
        <f>S140*H140</f>
        <v>180.4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7" t="s">
        <v>121</v>
      </c>
      <c r="AT140" s="167" t="s">
        <v>116</v>
      </c>
      <c r="AU140" s="167" t="s">
        <v>81</v>
      </c>
      <c r="AY140" s="17" t="s">
        <v>113</v>
      </c>
      <c r="BE140" s="168">
        <f>IF(N140="základní",J140,0)</f>
        <v>0</v>
      </c>
      <c r="BF140" s="168">
        <f>IF(N140="snížená",J140,0)</f>
        <v>0</v>
      </c>
      <c r="BG140" s="168">
        <f>IF(N140="zákl. přenesená",J140,0)</f>
        <v>0</v>
      </c>
      <c r="BH140" s="168">
        <f>IF(N140="sníž. přenesená",J140,0)</f>
        <v>0</v>
      </c>
      <c r="BI140" s="168">
        <f>IF(N140="nulová",J140,0)</f>
        <v>0</v>
      </c>
      <c r="BJ140" s="17" t="s">
        <v>79</v>
      </c>
      <c r="BK140" s="168">
        <f>ROUND(I140*H140,2)</f>
        <v>0</v>
      </c>
      <c r="BL140" s="17" t="s">
        <v>121</v>
      </c>
      <c r="BM140" s="167" t="s">
        <v>161</v>
      </c>
    </row>
    <row r="141" spans="1:65" s="15" customFormat="1">
      <c r="B141" s="196"/>
      <c r="D141" s="170" t="s">
        <v>123</v>
      </c>
      <c r="E141" s="197" t="s">
        <v>1</v>
      </c>
      <c r="F141" s="198" t="s">
        <v>162</v>
      </c>
      <c r="H141" s="197" t="s">
        <v>1</v>
      </c>
      <c r="I141" s="199"/>
      <c r="L141" s="196"/>
      <c r="M141" s="200"/>
      <c r="N141" s="201"/>
      <c r="O141" s="201"/>
      <c r="P141" s="201"/>
      <c r="Q141" s="201"/>
      <c r="R141" s="201"/>
      <c r="S141" s="201"/>
      <c r="T141" s="202"/>
      <c r="AT141" s="197" t="s">
        <v>123</v>
      </c>
      <c r="AU141" s="197" t="s">
        <v>81</v>
      </c>
      <c r="AV141" s="15" t="s">
        <v>79</v>
      </c>
      <c r="AW141" s="15" t="s">
        <v>30</v>
      </c>
      <c r="AX141" s="15" t="s">
        <v>74</v>
      </c>
      <c r="AY141" s="197" t="s">
        <v>113</v>
      </c>
    </row>
    <row r="142" spans="1:65" s="13" customFormat="1">
      <c r="B142" s="169"/>
      <c r="D142" s="170" t="s">
        <v>123</v>
      </c>
      <c r="E142" s="171" t="s">
        <v>1</v>
      </c>
      <c r="F142" s="172" t="s">
        <v>163</v>
      </c>
      <c r="H142" s="173">
        <v>410</v>
      </c>
      <c r="I142" s="174"/>
      <c r="L142" s="169"/>
      <c r="M142" s="175"/>
      <c r="N142" s="176"/>
      <c r="O142" s="176"/>
      <c r="P142" s="176"/>
      <c r="Q142" s="176"/>
      <c r="R142" s="176"/>
      <c r="S142" s="176"/>
      <c r="T142" s="177"/>
      <c r="AT142" s="171" t="s">
        <v>123</v>
      </c>
      <c r="AU142" s="171" t="s">
        <v>81</v>
      </c>
      <c r="AV142" s="13" t="s">
        <v>81</v>
      </c>
      <c r="AW142" s="13" t="s">
        <v>30</v>
      </c>
      <c r="AX142" s="13" t="s">
        <v>74</v>
      </c>
      <c r="AY142" s="171" t="s">
        <v>113</v>
      </c>
    </row>
    <row r="143" spans="1:65" s="14" customFormat="1">
      <c r="B143" s="178"/>
      <c r="D143" s="170" t="s">
        <v>123</v>
      </c>
      <c r="E143" s="179" t="s">
        <v>1</v>
      </c>
      <c r="F143" s="180" t="s">
        <v>125</v>
      </c>
      <c r="H143" s="181">
        <v>410</v>
      </c>
      <c r="I143" s="182"/>
      <c r="L143" s="178"/>
      <c r="M143" s="183"/>
      <c r="N143" s="184"/>
      <c r="O143" s="184"/>
      <c r="P143" s="184"/>
      <c r="Q143" s="184"/>
      <c r="R143" s="184"/>
      <c r="S143" s="184"/>
      <c r="T143" s="185"/>
      <c r="AT143" s="179" t="s">
        <v>123</v>
      </c>
      <c r="AU143" s="179" t="s">
        <v>81</v>
      </c>
      <c r="AV143" s="14" t="s">
        <v>121</v>
      </c>
      <c r="AW143" s="14" t="s">
        <v>30</v>
      </c>
      <c r="AX143" s="14" t="s">
        <v>79</v>
      </c>
      <c r="AY143" s="179" t="s">
        <v>113</v>
      </c>
    </row>
    <row r="144" spans="1:65" s="2" customFormat="1" ht="55.5" customHeight="1">
      <c r="A144" s="32"/>
      <c r="B144" s="155"/>
      <c r="C144" s="156" t="s">
        <v>164</v>
      </c>
      <c r="D144" s="156" t="s">
        <v>116</v>
      </c>
      <c r="E144" s="157" t="s">
        <v>165</v>
      </c>
      <c r="F144" s="158" t="s">
        <v>166</v>
      </c>
      <c r="G144" s="159" t="s">
        <v>152</v>
      </c>
      <c r="H144" s="160">
        <v>45</v>
      </c>
      <c r="I144" s="161"/>
      <c r="J144" s="162">
        <f>ROUND(I144*H144,2)</f>
        <v>0</v>
      </c>
      <c r="K144" s="158" t="s">
        <v>120</v>
      </c>
      <c r="L144" s="33"/>
      <c r="M144" s="163" t="s">
        <v>1</v>
      </c>
      <c r="N144" s="164" t="s">
        <v>39</v>
      </c>
      <c r="O144" s="58"/>
      <c r="P144" s="165">
        <f>O144*H144</f>
        <v>0</v>
      </c>
      <c r="Q144" s="165">
        <v>0</v>
      </c>
      <c r="R144" s="165">
        <f>Q144*H144</f>
        <v>0</v>
      </c>
      <c r="S144" s="165">
        <v>0.28999999999999998</v>
      </c>
      <c r="T144" s="166">
        <f>S144*H144</f>
        <v>13.049999999999999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7" t="s">
        <v>121</v>
      </c>
      <c r="AT144" s="167" t="s">
        <v>116</v>
      </c>
      <c r="AU144" s="167" t="s">
        <v>81</v>
      </c>
      <c r="AY144" s="17" t="s">
        <v>113</v>
      </c>
      <c r="BE144" s="168">
        <f>IF(N144="základní",J144,0)</f>
        <v>0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7" t="s">
        <v>79</v>
      </c>
      <c r="BK144" s="168">
        <f>ROUND(I144*H144,2)</f>
        <v>0</v>
      </c>
      <c r="BL144" s="17" t="s">
        <v>121</v>
      </c>
      <c r="BM144" s="167" t="s">
        <v>167</v>
      </c>
    </row>
    <row r="145" spans="1:65" s="15" customFormat="1">
      <c r="B145" s="196"/>
      <c r="D145" s="170" t="s">
        <v>123</v>
      </c>
      <c r="E145" s="197" t="s">
        <v>1</v>
      </c>
      <c r="F145" s="198" t="s">
        <v>168</v>
      </c>
      <c r="H145" s="197" t="s">
        <v>1</v>
      </c>
      <c r="I145" s="199"/>
      <c r="L145" s="196"/>
      <c r="M145" s="200"/>
      <c r="N145" s="201"/>
      <c r="O145" s="201"/>
      <c r="P145" s="201"/>
      <c r="Q145" s="201"/>
      <c r="R145" s="201"/>
      <c r="S145" s="201"/>
      <c r="T145" s="202"/>
      <c r="AT145" s="197" t="s">
        <v>123</v>
      </c>
      <c r="AU145" s="197" t="s">
        <v>81</v>
      </c>
      <c r="AV145" s="15" t="s">
        <v>79</v>
      </c>
      <c r="AW145" s="15" t="s">
        <v>30</v>
      </c>
      <c r="AX145" s="15" t="s">
        <v>74</v>
      </c>
      <c r="AY145" s="197" t="s">
        <v>113</v>
      </c>
    </row>
    <row r="146" spans="1:65" s="13" customFormat="1">
      <c r="B146" s="169"/>
      <c r="D146" s="170" t="s">
        <v>123</v>
      </c>
      <c r="E146" s="171" t="s">
        <v>1</v>
      </c>
      <c r="F146" s="172" t="s">
        <v>169</v>
      </c>
      <c r="H146" s="173">
        <v>25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123</v>
      </c>
      <c r="AU146" s="171" t="s">
        <v>81</v>
      </c>
      <c r="AV146" s="13" t="s">
        <v>81</v>
      </c>
      <c r="AW146" s="13" t="s">
        <v>30</v>
      </c>
      <c r="AX146" s="13" t="s">
        <v>74</v>
      </c>
      <c r="AY146" s="171" t="s">
        <v>113</v>
      </c>
    </row>
    <row r="147" spans="1:65" s="15" customFormat="1">
      <c r="B147" s="196"/>
      <c r="D147" s="170" t="s">
        <v>123</v>
      </c>
      <c r="E147" s="197" t="s">
        <v>1</v>
      </c>
      <c r="F147" s="198" t="s">
        <v>170</v>
      </c>
      <c r="H147" s="197" t="s">
        <v>1</v>
      </c>
      <c r="I147" s="199"/>
      <c r="L147" s="196"/>
      <c r="M147" s="200"/>
      <c r="N147" s="201"/>
      <c r="O147" s="201"/>
      <c r="P147" s="201"/>
      <c r="Q147" s="201"/>
      <c r="R147" s="201"/>
      <c r="S147" s="201"/>
      <c r="T147" s="202"/>
      <c r="AT147" s="197" t="s">
        <v>123</v>
      </c>
      <c r="AU147" s="197" t="s">
        <v>81</v>
      </c>
      <c r="AV147" s="15" t="s">
        <v>79</v>
      </c>
      <c r="AW147" s="15" t="s">
        <v>30</v>
      </c>
      <c r="AX147" s="15" t="s">
        <v>74</v>
      </c>
      <c r="AY147" s="197" t="s">
        <v>113</v>
      </c>
    </row>
    <row r="148" spans="1:65" s="13" customFormat="1">
      <c r="B148" s="169"/>
      <c r="D148" s="170" t="s">
        <v>123</v>
      </c>
      <c r="E148" s="171" t="s">
        <v>1</v>
      </c>
      <c r="F148" s="172" t="s">
        <v>171</v>
      </c>
      <c r="H148" s="173">
        <v>20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123</v>
      </c>
      <c r="AU148" s="171" t="s">
        <v>81</v>
      </c>
      <c r="AV148" s="13" t="s">
        <v>81</v>
      </c>
      <c r="AW148" s="13" t="s">
        <v>30</v>
      </c>
      <c r="AX148" s="13" t="s">
        <v>74</v>
      </c>
      <c r="AY148" s="171" t="s">
        <v>113</v>
      </c>
    </row>
    <row r="149" spans="1:65" s="14" customFormat="1">
      <c r="B149" s="178"/>
      <c r="D149" s="170" t="s">
        <v>123</v>
      </c>
      <c r="E149" s="179" t="s">
        <v>1</v>
      </c>
      <c r="F149" s="180" t="s">
        <v>125</v>
      </c>
      <c r="H149" s="181">
        <v>45</v>
      </c>
      <c r="I149" s="182"/>
      <c r="L149" s="178"/>
      <c r="M149" s="183"/>
      <c r="N149" s="184"/>
      <c r="O149" s="184"/>
      <c r="P149" s="184"/>
      <c r="Q149" s="184"/>
      <c r="R149" s="184"/>
      <c r="S149" s="184"/>
      <c r="T149" s="185"/>
      <c r="AT149" s="179" t="s">
        <v>123</v>
      </c>
      <c r="AU149" s="179" t="s">
        <v>81</v>
      </c>
      <c r="AV149" s="14" t="s">
        <v>121</v>
      </c>
      <c r="AW149" s="14" t="s">
        <v>30</v>
      </c>
      <c r="AX149" s="14" t="s">
        <v>79</v>
      </c>
      <c r="AY149" s="179" t="s">
        <v>113</v>
      </c>
    </row>
    <row r="150" spans="1:65" s="2" customFormat="1" ht="44.25" customHeight="1">
      <c r="A150" s="32"/>
      <c r="B150" s="155"/>
      <c r="C150" s="156" t="s">
        <v>172</v>
      </c>
      <c r="D150" s="156" t="s">
        <v>116</v>
      </c>
      <c r="E150" s="157" t="s">
        <v>173</v>
      </c>
      <c r="F150" s="158" t="s">
        <v>174</v>
      </c>
      <c r="G150" s="159" t="s">
        <v>152</v>
      </c>
      <c r="H150" s="160">
        <v>20</v>
      </c>
      <c r="I150" s="161"/>
      <c r="J150" s="162">
        <f>ROUND(I150*H150,2)</f>
        <v>0</v>
      </c>
      <c r="K150" s="158" t="s">
        <v>120</v>
      </c>
      <c r="L150" s="33"/>
      <c r="M150" s="163" t="s">
        <v>1</v>
      </c>
      <c r="N150" s="164" t="s">
        <v>39</v>
      </c>
      <c r="O150" s="58"/>
      <c r="P150" s="165">
        <f>O150*H150</f>
        <v>0</v>
      </c>
      <c r="Q150" s="165">
        <v>0</v>
      </c>
      <c r="R150" s="165">
        <f>Q150*H150</f>
        <v>0</v>
      </c>
      <c r="S150" s="165">
        <v>0.22</v>
      </c>
      <c r="T150" s="166">
        <f>S150*H150</f>
        <v>4.4000000000000004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7" t="s">
        <v>121</v>
      </c>
      <c r="AT150" s="167" t="s">
        <v>116</v>
      </c>
      <c r="AU150" s="167" t="s">
        <v>81</v>
      </c>
      <c r="AY150" s="17" t="s">
        <v>113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7" t="s">
        <v>79</v>
      </c>
      <c r="BK150" s="168">
        <f>ROUND(I150*H150,2)</f>
        <v>0</v>
      </c>
      <c r="BL150" s="17" t="s">
        <v>121</v>
      </c>
      <c r="BM150" s="167" t="s">
        <v>175</v>
      </c>
    </row>
    <row r="151" spans="1:65" s="15" customFormat="1">
      <c r="B151" s="196"/>
      <c r="D151" s="170" t="s">
        <v>123</v>
      </c>
      <c r="E151" s="197" t="s">
        <v>1</v>
      </c>
      <c r="F151" s="198" t="s">
        <v>170</v>
      </c>
      <c r="H151" s="197" t="s">
        <v>1</v>
      </c>
      <c r="I151" s="199"/>
      <c r="L151" s="196"/>
      <c r="M151" s="200"/>
      <c r="N151" s="201"/>
      <c r="O151" s="201"/>
      <c r="P151" s="201"/>
      <c r="Q151" s="201"/>
      <c r="R151" s="201"/>
      <c r="S151" s="201"/>
      <c r="T151" s="202"/>
      <c r="AT151" s="197" t="s">
        <v>123</v>
      </c>
      <c r="AU151" s="197" t="s">
        <v>81</v>
      </c>
      <c r="AV151" s="15" t="s">
        <v>79</v>
      </c>
      <c r="AW151" s="15" t="s">
        <v>30</v>
      </c>
      <c r="AX151" s="15" t="s">
        <v>74</v>
      </c>
      <c r="AY151" s="197" t="s">
        <v>113</v>
      </c>
    </row>
    <row r="152" spans="1:65" s="13" customFormat="1">
      <c r="B152" s="169"/>
      <c r="D152" s="170" t="s">
        <v>123</v>
      </c>
      <c r="E152" s="171" t="s">
        <v>1</v>
      </c>
      <c r="F152" s="172" t="s">
        <v>171</v>
      </c>
      <c r="H152" s="173">
        <v>20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123</v>
      </c>
      <c r="AU152" s="171" t="s">
        <v>81</v>
      </c>
      <c r="AV152" s="13" t="s">
        <v>81</v>
      </c>
      <c r="AW152" s="13" t="s">
        <v>30</v>
      </c>
      <c r="AX152" s="13" t="s">
        <v>74</v>
      </c>
      <c r="AY152" s="171" t="s">
        <v>113</v>
      </c>
    </row>
    <row r="153" spans="1:65" s="14" customFormat="1">
      <c r="B153" s="178"/>
      <c r="D153" s="170" t="s">
        <v>123</v>
      </c>
      <c r="E153" s="179" t="s">
        <v>1</v>
      </c>
      <c r="F153" s="180" t="s">
        <v>125</v>
      </c>
      <c r="H153" s="181">
        <v>20</v>
      </c>
      <c r="I153" s="182"/>
      <c r="L153" s="178"/>
      <c r="M153" s="183"/>
      <c r="N153" s="184"/>
      <c r="O153" s="184"/>
      <c r="P153" s="184"/>
      <c r="Q153" s="184"/>
      <c r="R153" s="184"/>
      <c r="S153" s="184"/>
      <c r="T153" s="185"/>
      <c r="AT153" s="179" t="s">
        <v>123</v>
      </c>
      <c r="AU153" s="179" t="s">
        <v>81</v>
      </c>
      <c r="AV153" s="14" t="s">
        <v>121</v>
      </c>
      <c r="AW153" s="14" t="s">
        <v>30</v>
      </c>
      <c r="AX153" s="14" t="s">
        <v>79</v>
      </c>
      <c r="AY153" s="179" t="s">
        <v>113</v>
      </c>
    </row>
    <row r="154" spans="1:65" s="2" customFormat="1" ht="33" customHeight="1">
      <c r="A154" s="32"/>
      <c r="B154" s="155"/>
      <c r="C154" s="156" t="s">
        <v>176</v>
      </c>
      <c r="D154" s="156" t="s">
        <v>116</v>
      </c>
      <c r="E154" s="157" t="s">
        <v>177</v>
      </c>
      <c r="F154" s="158" t="s">
        <v>178</v>
      </c>
      <c r="G154" s="159" t="s">
        <v>152</v>
      </c>
      <c r="H154" s="160">
        <v>13</v>
      </c>
      <c r="I154" s="161"/>
      <c r="J154" s="162">
        <f>ROUND(I154*H154,2)</f>
        <v>0</v>
      </c>
      <c r="K154" s="158" t="s">
        <v>120</v>
      </c>
      <c r="L154" s="33"/>
      <c r="M154" s="163" t="s">
        <v>1</v>
      </c>
      <c r="N154" s="164" t="s">
        <v>39</v>
      </c>
      <c r="O154" s="58"/>
      <c r="P154" s="165">
        <f>O154*H154</f>
        <v>0</v>
      </c>
      <c r="Q154" s="165">
        <v>4.0000000000000003E-5</v>
      </c>
      <c r="R154" s="165">
        <f>Q154*H154</f>
        <v>5.2000000000000006E-4</v>
      </c>
      <c r="S154" s="165">
        <v>0.128</v>
      </c>
      <c r="T154" s="166">
        <f>S154*H154</f>
        <v>1.6640000000000001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7" t="s">
        <v>121</v>
      </c>
      <c r="AT154" s="167" t="s">
        <v>116</v>
      </c>
      <c r="AU154" s="167" t="s">
        <v>81</v>
      </c>
      <c r="AY154" s="17" t="s">
        <v>113</v>
      </c>
      <c r="BE154" s="168">
        <f>IF(N154="základní",J154,0)</f>
        <v>0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7" t="s">
        <v>79</v>
      </c>
      <c r="BK154" s="168">
        <f>ROUND(I154*H154,2)</f>
        <v>0</v>
      </c>
      <c r="BL154" s="17" t="s">
        <v>121</v>
      </c>
      <c r="BM154" s="167" t="s">
        <v>179</v>
      </c>
    </row>
    <row r="155" spans="1:65" s="2" customFormat="1" ht="44.25" customHeight="1">
      <c r="A155" s="32"/>
      <c r="B155" s="155"/>
      <c r="C155" s="156" t="s">
        <v>180</v>
      </c>
      <c r="D155" s="156" t="s">
        <v>116</v>
      </c>
      <c r="E155" s="157" t="s">
        <v>181</v>
      </c>
      <c r="F155" s="158" t="s">
        <v>182</v>
      </c>
      <c r="G155" s="159" t="s">
        <v>183</v>
      </c>
      <c r="H155" s="160">
        <v>42</v>
      </c>
      <c r="I155" s="161"/>
      <c r="J155" s="162">
        <f>ROUND(I155*H155,2)</f>
        <v>0</v>
      </c>
      <c r="K155" s="158" t="s">
        <v>120</v>
      </c>
      <c r="L155" s="33"/>
      <c r="M155" s="163" t="s">
        <v>1</v>
      </c>
      <c r="N155" s="164" t="s">
        <v>39</v>
      </c>
      <c r="O155" s="58"/>
      <c r="P155" s="165">
        <f>O155*H155</f>
        <v>0</v>
      </c>
      <c r="Q155" s="165">
        <v>0</v>
      </c>
      <c r="R155" s="165">
        <f>Q155*H155</f>
        <v>0</v>
      </c>
      <c r="S155" s="165">
        <v>0.20499999999999999</v>
      </c>
      <c r="T155" s="166">
        <f>S155*H155</f>
        <v>8.61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7" t="s">
        <v>121</v>
      </c>
      <c r="AT155" s="167" t="s">
        <v>116</v>
      </c>
      <c r="AU155" s="167" t="s">
        <v>81</v>
      </c>
      <c r="AY155" s="17" t="s">
        <v>113</v>
      </c>
      <c r="BE155" s="168">
        <f>IF(N155="základní",J155,0)</f>
        <v>0</v>
      </c>
      <c r="BF155" s="168">
        <f>IF(N155="snížená",J155,0)</f>
        <v>0</v>
      </c>
      <c r="BG155" s="168">
        <f>IF(N155="zákl. přenesená",J155,0)</f>
        <v>0</v>
      </c>
      <c r="BH155" s="168">
        <f>IF(N155="sníž. přenesená",J155,0)</f>
        <v>0</v>
      </c>
      <c r="BI155" s="168">
        <f>IF(N155="nulová",J155,0)</f>
        <v>0</v>
      </c>
      <c r="BJ155" s="17" t="s">
        <v>79</v>
      </c>
      <c r="BK155" s="168">
        <f>ROUND(I155*H155,2)</f>
        <v>0</v>
      </c>
      <c r="BL155" s="17" t="s">
        <v>121</v>
      </c>
      <c r="BM155" s="167" t="s">
        <v>184</v>
      </c>
    </row>
    <row r="156" spans="1:65" s="2" customFormat="1" ht="21.75" customHeight="1">
      <c r="A156" s="32"/>
      <c r="B156" s="155"/>
      <c r="C156" s="156" t="s">
        <v>185</v>
      </c>
      <c r="D156" s="156" t="s">
        <v>116</v>
      </c>
      <c r="E156" s="157" t="s">
        <v>186</v>
      </c>
      <c r="F156" s="158" t="s">
        <v>187</v>
      </c>
      <c r="G156" s="159" t="s">
        <v>152</v>
      </c>
      <c r="H156" s="160">
        <v>80</v>
      </c>
      <c r="I156" s="161"/>
      <c r="J156" s="162">
        <f>ROUND(I156*H156,2)</f>
        <v>0</v>
      </c>
      <c r="K156" s="158" t="s">
        <v>120</v>
      </c>
      <c r="L156" s="33"/>
      <c r="M156" s="163" t="s">
        <v>1</v>
      </c>
      <c r="N156" s="164" t="s">
        <v>39</v>
      </c>
      <c r="O156" s="58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7" t="s">
        <v>121</v>
      </c>
      <c r="AT156" s="167" t="s">
        <v>116</v>
      </c>
      <c r="AU156" s="167" t="s">
        <v>81</v>
      </c>
      <c r="AY156" s="17" t="s">
        <v>113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7" t="s">
        <v>79</v>
      </c>
      <c r="BK156" s="168">
        <f>ROUND(I156*H156,2)</f>
        <v>0</v>
      </c>
      <c r="BL156" s="17" t="s">
        <v>121</v>
      </c>
      <c r="BM156" s="167" t="s">
        <v>188</v>
      </c>
    </row>
    <row r="157" spans="1:65" s="2" customFormat="1" ht="21.75" customHeight="1">
      <c r="A157" s="32"/>
      <c r="B157" s="155"/>
      <c r="C157" s="156" t="s">
        <v>8</v>
      </c>
      <c r="D157" s="156" t="s">
        <v>116</v>
      </c>
      <c r="E157" s="157" t="s">
        <v>189</v>
      </c>
      <c r="F157" s="158" t="s">
        <v>190</v>
      </c>
      <c r="G157" s="159" t="s">
        <v>119</v>
      </c>
      <c r="H157" s="160">
        <v>45</v>
      </c>
      <c r="I157" s="161"/>
      <c r="J157" s="162">
        <f>ROUND(I157*H157,2)</f>
        <v>0</v>
      </c>
      <c r="K157" s="158" t="s">
        <v>120</v>
      </c>
      <c r="L157" s="33"/>
      <c r="M157" s="163" t="s">
        <v>1</v>
      </c>
      <c r="N157" s="164" t="s">
        <v>39</v>
      </c>
      <c r="O157" s="58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7" t="s">
        <v>121</v>
      </c>
      <c r="AT157" s="167" t="s">
        <v>116</v>
      </c>
      <c r="AU157" s="167" t="s">
        <v>81</v>
      </c>
      <c r="AY157" s="17" t="s">
        <v>113</v>
      </c>
      <c r="BE157" s="168">
        <f>IF(N157="základní",J157,0)</f>
        <v>0</v>
      </c>
      <c r="BF157" s="168">
        <f>IF(N157="snížená",J157,0)</f>
        <v>0</v>
      </c>
      <c r="BG157" s="168">
        <f>IF(N157="zákl. přenesená",J157,0)</f>
        <v>0</v>
      </c>
      <c r="BH157" s="168">
        <f>IF(N157="sníž. přenesená",J157,0)</f>
        <v>0</v>
      </c>
      <c r="BI157" s="168">
        <f>IF(N157="nulová",J157,0)</f>
        <v>0</v>
      </c>
      <c r="BJ157" s="17" t="s">
        <v>79</v>
      </c>
      <c r="BK157" s="168">
        <f>ROUND(I157*H157,2)</f>
        <v>0</v>
      </c>
      <c r="BL157" s="17" t="s">
        <v>121</v>
      </c>
      <c r="BM157" s="167" t="s">
        <v>191</v>
      </c>
    </row>
    <row r="158" spans="1:65" s="15" customFormat="1">
      <c r="B158" s="196"/>
      <c r="D158" s="170" t="s">
        <v>123</v>
      </c>
      <c r="E158" s="197" t="s">
        <v>1</v>
      </c>
      <c r="F158" s="198" t="s">
        <v>192</v>
      </c>
      <c r="H158" s="197" t="s">
        <v>1</v>
      </c>
      <c r="I158" s="199"/>
      <c r="L158" s="196"/>
      <c r="M158" s="200"/>
      <c r="N158" s="201"/>
      <c r="O158" s="201"/>
      <c r="P158" s="201"/>
      <c r="Q158" s="201"/>
      <c r="R158" s="201"/>
      <c r="S158" s="201"/>
      <c r="T158" s="202"/>
      <c r="AT158" s="197" t="s">
        <v>123</v>
      </c>
      <c r="AU158" s="197" t="s">
        <v>81</v>
      </c>
      <c r="AV158" s="15" t="s">
        <v>79</v>
      </c>
      <c r="AW158" s="15" t="s">
        <v>30</v>
      </c>
      <c r="AX158" s="15" t="s">
        <v>74</v>
      </c>
      <c r="AY158" s="197" t="s">
        <v>113</v>
      </c>
    </row>
    <row r="159" spans="1:65" s="13" customFormat="1">
      <c r="B159" s="169"/>
      <c r="D159" s="170" t="s">
        <v>123</v>
      </c>
      <c r="E159" s="171" t="s">
        <v>1</v>
      </c>
      <c r="F159" s="172" t="s">
        <v>193</v>
      </c>
      <c r="H159" s="173">
        <v>8</v>
      </c>
      <c r="I159" s="174"/>
      <c r="L159" s="169"/>
      <c r="M159" s="175"/>
      <c r="N159" s="176"/>
      <c r="O159" s="176"/>
      <c r="P159" s="176"/>
      <c r="Q159" s="176"/>
      <c r="R159" s="176"/>
      <c r="S159" s="176"/>
      <c r="T159" s="177"/>
      <c r="AT159" s="171" t="s">
        <v>123</v>
      </c>
      <c r="AU159" s="171" t="s">
        <v>81</v>
      </c>
      <c r="AV159" s="13" t="s">
        <v>81</v>
      </c>
      <c r="AW159" s="13" t="s">
        <v>30</v>
      </c>
      <c r="AX159" s="13" t="s">
        <v>74</v>
      </c>
      <c r="AY159" s="171" t="s">
        <v>113</v>
      </c>
    </row>
    <row r="160" spans="1:65" s="15" customFormat="1">
      <c r="B160" s="196"/>
      <c r="D160" s="170" t="s">
        <v>123</v>
      </c>
      <c r="E160" s="197" t="s">
        <v>1</v>
      </c>
      <c r="F160" s="198" t="s">
        <v>194</v>
      </c>
      <c r="H160" s="197" t="s">
        <v>1</v>
      </c>
      <c r="I160" s="199"/>
      <c r="L160" s="196"/>
      <c r="M160" s="200"/>
      <c r="N160" s="201"/>
      <c r="O160" s="201"/>
      <c r="P160" s="201"/>
      <c r="Q160" s="201"/>
      <c r="R160" s="201"/>
      <c r="S160" s="201"/>
      <c r="T160" s="202"/>
      <c r="AT160" s="197" t="s">
        <v>123</v>
      </c>
      <c r="AU160" s="197" t="s">
        <v>81</v>
      </c>
      <c r="AV160" s="15" t="s">
        <v>79</v>
      </c>
      <c r="AW160" s="15" t="s">
        <v>30</v>
      </c>
      <c r="AX160" s="15" t="s">
        <v>74</v>
      </c>
      <c r="AY160" s="197" t="s">
        <v>113</v>
      </c>
    </row>
    <row r="161" spans="1:65" s="13" customFormat="1">
      <c r="B161" s="169"/>
      <c r="D161" s="170" t="s">
        <v>123</v>
      </c>
      <c r="E161" s="171" t="s">
        <v>1</v>
      </c>
      <c r="F161" s="172" t="s">
        <v>195</v>
      </c>
      <c r="H161" s="173">
        <v>37</v>
      </c>
      <c r="I161" s="174"/>
      <c r="L161" s="169"/>
      <c r="M161" s="175"/>
      <c r="N161" s="176"/>
      <c r="O161" s="176"/>
      <c r="P161" s="176"/>
      <c r="Q161" s="176"/>
      <c r="R161" s="176"/>
      <c r="S161" s="176"/>
      <c r="T161" s="177"/>
      <c r="AT161" s="171" t="s">
        <v>123</v>
      </c>
      <c r="AU161" s="171" t="s">
        <v>81</v>
      </c>
      <c r="AV161" s="13" t="s">
        <v>81</v>
      </c>
      <c r="AW161" s="13" t="s">
        <v>30</v>
      </c>
      <c r="AX161" s="13" t="s">
        <v>74</v>
      </c>
      <c r="AY161" s="171" t="s">
        <v>113</v>
      </c>
    </row>
    <row r="162" spans="1:65" s="14" customFormat="1">
      <c r="B162" s="178"/>
      <c r="D162" s="170" t="s">
        <v>123</v>
      </c>
      <c r="E162" s="179" t="s">
        <v>1</v>
      </c>
      <c r="F162" s="180" t="s">
        <v>125</v>
      </c>
      <c r="H162" s="181">
        <v>45</v>
      </c>
      <c r="I162" s="182"/>
      <c r="L162" s="178"/>
      <c r="M162" s="183"/>
      <c r="N162" s="184"/>
      <c r="O162" s="184"/>
      <c r="P162" s="184"/>
      <c r="Q162" s="184"/>
      <c r="R162" s="184"/>
      <c r="S162" s="184"/>
      <c r="T162" s="185"/>
      <c r="AT162" s="179" t="s">
        <v>123</v>
      </c>
      <c r="AU162" s="179" t="s">
        <v>81</v>
      </c>
      <c r="AV162" s="14" t="s">
        <v>121</v>
      </c>
      <c r="AW162" s="14" t="s">
        <v>30</v>
      </c>
      <c r="AX162" s="14" t="s">
        <v>79</v>
      </c>
      <c r="AY162" s="179" t="s">
        <v>113</v>
      </c>
    </row>
    <row r="163" spans="1:65" s="2" customFormat="1" ht="33" customHeight="1">
      <c r="A163" s="32"/>
      <c r="B163" s="155"/>
      <c r="C163" s="156" t="s">
        <v>196</v>
      </c>
      <c r="D163" s="156" t="s">
        <v>116</v>
      </c>
      <c r="E163" s="157" t="s">
        <v>117</v>
      </c>
      <c r="F163" s="158" t="s">
        <v>118</v>
      </c>
      <c r="G163" s="159" t="s">
        <v>119</v>
      </c>
      <c r="H163" s="160">
        <v>25</v>
      </c>
      <c r="I163" s="161"/>
      <c r="J163" s="162">
        <f>ROUND(I163*H163,2)</f>
        <v>0</v>
      </c>
      <c r="K163" s="158" t="s">
        <v>120</v>
      </c>
      <c r="L163" s="33"/>
      <c r="M163" s="163" t="s">
        <v>1</v>
      </c>
      <c r="N163" s="164" t="s">
        <v>39</v>
      </c>
      <c r="O163" s="58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7" t="s">
        <v>121</v>
      </c>
      <c r="AT163" s="167" t="s">
        <v>116</v>
      </c>
      <c r="AU163" s="167" t="s">
        <v>81</v>
      </c>
      <c r="AY163" s="17" t="s">
        <v>113</v>
      </c>
      <c r="BE163" s="168">
        <f>IF(N163="základní",J163,0)</f>
        <v>0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7" t="s">
        <v>79</v>
      </c>
      <c r="BK163" s="168">
        <f>ROUND(I163*H163,2)</f>
        <v>0</v>
      </c>
      <c r="BL163" s="17" t="s">
        <v>121</v>
      </c>
      <c r="BM163" s="167" t="s">
        <v>197</v>
      </c>
    </row>
    <row r="164" spans="1:65" s="2" customFormat="1" ht="44.25" customHeight="1">
      <c r="A164" s="32"/>
      <c r="B164" s="155"/>
      <c r="C164" s="156" t="s">
        <v>198</v>
      </c>
      <c r="D164" s="156" t="s">
        <v>116</v>
      </c>
      <c r="E164" s="157" t="s">
        <v>199</v>
      </c>
      <c r="F164" s="158" t="s">
        <v>200</v>
      </c>
      <c r="G164" s="159" t="s">
        <v>119</v>
      </c>
      <c r="H164" s="160">
        <v>40.880000000000003</v>
      </c>
      <c r="I164" s="161"/>
      <c r="J164" s="162">
        <f>ROUND(I164*H164,2)</f>
        <v>0</v>
      </c>
      <c r="K164" s="158" t="s">
        <v>120</v>
      </c>
      <c r="L164" s="33"/>
      <c r="M164" s="163" t="s">
        <v>1</v>
      </c>
      <c r="N164" s="164" t="s">
        <v>39</v>
      </c>
      <c r="O164" s="58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7" t="s">
        <v>121</v>
      </c>
      <c r="AT164" s="167" t="s">
        <v>116</v>
      </c>
      <c r="AU164" s="167" t="s">
        <v>81</v>
      </c>
      <c r="AY164" s="17" t="s">
        <v>113</v>
      </c>
      <c r="BE164" s="168">
        <f>IF(N164="základní",J164,0)</f>
        <v>0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7" t="s">
        <v>79</v>
      </c>
      <c r="BK164" s="168">
        <f>ROUND(I164*H164,2)</f>
        <v>0</v>
      </c>
      <c r="BL164" s="17" t="s">
        <v>121</v>
      </c>
      <c r="BM164" s="167" t="s">
        <v>201</v>
      </c>
    </row>
    <row r="165" spans="1:65" s="15" customFormat="1">
      <c r="B165" s="196"/>
      <c r="D165" s="170" t="s">
        <v>123</v>
      </c>
      <c r="E165" s="197" t="s">
        <v>1</v>
      </c>
      <c r="F165" s="198" t="s">
        <v>202</v>
      </c>
      <c r="H165" s="197" t="s">
        <v>1</v>
      </c>
      <c r="I165" s="199"/>
      <c r="L165" s="196"/>
      <c r="M165" s="200"/>
      <c r="N165" s="201"/>
      <c r="O165" s="201"/>
      <c r="P165" s="201"/>
      <c r="Q165" s="201"/>
      <c r="R165" s="201"/>
      <c r="S165" s="201"/>
      <c r="T165" s="202"/>
      <c r="AT165" s="197" t="s">
        <v>123</v>
      </c>
      <c r="AU165" s="197" t="s">
        <v>81</v>
      </c>
      <c r="AV165" s="15" t="s">
        <v>79</v>
      </c>
      <c r="AW165" s="15" t="s">
        <v>30</v>
      </c>
      <c r="AX165" s="15" t="s">
        <v>74</v>
      </c>
      <c r="AY165" s="197" t="s">
        <v>113</v>
      </c>
    </row>
    <row r="166" spans="1:65" s="13" customFormat="1">
      <c r="B166" s="169"/>
      <c r="D166" s="170" t="s">
        <v>123</v>
      </c>
      <c r="E166" s="171" t="s">
        <v>1</v>
      </c>
      <c r="F166" s="172" t="s">
        <v>203</v>
      </c>
      <c r="H166" s="173">
        <v>26.88</v>
      </c>
      <c r="I166" s="174"/>
      <c r="L166" s="169"/>
      <c r="M166" s="175"/>
      <c r="N166" s="176"/>
      <c r="O166" s="176"/>
      <c r="P166" s="176"/>
      <c r="Q166" s="176"/>
      <c r="R166" s="176"/>
      <c r="S166" s="176"/>
      <c r="T166" s="177"/>
      <c r="AT166" s="171" t="s">
        <v>123</v>
      </c>
      <c r="AU166" s="171" t="s">
        <v>81</v>
      </c>
      <c r="AV166" s="13" t="s">
        <v>81</v>
      </c>
      <c r="AW166" s="13" t="s">
        <v>30</v>
      </c>
      <c r="AX166" s="13" t="s">
        <v>74</v>
      </c>
      <c r="AY166" s="171" t="s">
        <v>113</v>
      </c>
    </row>
    <row r="167" spans="1:65" s="15" customFormat="1">
      <c r="B167" s="196"/>
      <c r="D167" s="170" t="s">
        <v>123</v>
      </c>
      <c r="E167" s="197" t="s">
        <v>1</v>
      </c>
      <c r="F167" s="198" t="s">
        <v>204</v>
      </c>
      <c r="H167" s="197" t="s">
        <v>1</v>
      </c>
      <c r="I167" s="199"/>
      <c r="L167" s="196"/>
      <c r="M167" s="200"/>
      <c r="N167" s="201"/>
      <c r="O167" s="201"/>
      <c r="P167" s="201"/>
      <c r="Q167" s="201"/>
      <c r="R167" s="201"/>
      <c r="S167" s="201"/>
      <c r="T167" s="202"/>
      <c r="AT167" s="197" t="s">
        <v>123</v>
      </c>
      <c r="AU167" s="197" t="s">
        <v>81</v>
      </c>
      <c r="AV167" s="15" t="s">
        <v>79</v>
      </c>
      <c r="AW167" s="15" t="s">
        <v>30</v>
      </c>
      <c r="AX167" s="15" t="s">
        <v>74</v>
      </c>
      <c r="AY167" s="197" t="s">
        <v>113</v>
      </c>
    </row>
    <row r="168" spans="1:65" s="13" customFormat="1">
      <c r="B168" s="169"/>
      <c r="D168" s="170" t="s">
        <v>123</v>
      </c>
      <c r="E168" s="171" t="s">
        <v>1</v>
      </c>
      <c r="F168" s="172" t="s">
        <v>205</v>
      </c>
      <c r="H168" s="173">
        <v>14</v>
      </c>
      <c r="I168" s="174"/>
      <c r="L168" s="169"/>
      <c r="M168" s="175"/>
      <c r="N168" s="176"/>
      <c r="O168" s="176"/>
      <c r="P168" s="176"/>
      <c r="Q168" s="176"/>
      <c r="R168" s="176"/>
      <c r="S168" s="176"/>
      <c r="T168" s="177"/>
      <c r="AT168" s="171" t="s">
        <v>123</v>
      </c>
      <c r="AU168" s="171" t="s">
        <v>81</v>
      </c>
      <c r="AV168" s="13" t="s">
        <v>81</v>
      </c>
      <c r="AW168" s="13" t="s">
        <v>30</v>
      </c>
      <c r="AX168" s="13" t="s">
        <v>74</v>
      </c>
      <c r="AY168" s="171" t="s">
        <v>113</v>
      </c>
    </row>
    <row r="169" spans="1:65" s="14" customFormat="1">
      <c r="B169" s="178"/>
      <c r="D169" s="170" t="s">
        <v>123</v>
      </c>
      <c r="E169" s="179" t="s">
        <v>1</v>
      </c>
      <c r="F169" s="180" t="s">
        <v>125</v>
      </c>
      <c r="H169" s="181">
        <v>40.880000000000003</v>
      </c>
      <c r="I169" s="182"/>
      <c r="L169" s="178"/>
      <c r="M169" s="183"/>
      <c r="N169" s="184"/>
      <c r="O169" s="184"/>
      <c r="P169" s="184"/>
      <c r="Q169" s="184"/>
      <c r="R169" s="184"/>
      <c r="S169" s="184"/>
      <c r="T169" s="185"/>
      <c r="AT169" s="179" t="s">
        <v>123</v>
      </c>
      <c r="AU169" s="179" t="s">
        <v>81</v>
      </c>
      <c r="AV169" s="14" t="s">
        <v>121</v>
      </c>
      <c r="AW169" s="14" t="s">
        <v>30</v>
      </c>
      <c r="AX169" s="14" t="s">
        <v>79</v>
      </c>
      <c r="AY169" s="179" t="s">
        <v>113</v>
      </c>
    </row>
    <row r="170" spans="1:65" s="2" customFormat="1" ht="55.5" customHeight="1">
      <c r="A170" s="32"/>
      <c r="B170" s="155"/>
      <c r="C170" s="156" t="s">
        <v>206</v>
      </c>
      <c r="D170" s="156" t="s">
        <v>116</v>
      </c>
      <c r="E170" s="157" t="s">
        <v>207</v>
      </c>
      <c r="F170" s="158" t="s">
        <v>208</v>
      </c>
      <c r="G170" s="159" t="s">
        <v>119</v>
      </c>
      <c r="H170" s="160">
        <v>8</v>
      </c>
      <c r="I170" s="161"/>
      <c r="J170" s="162">
        <f>ROUND(I170*H170,2)</f>
        <v>0</v>
      </c>
      <c r="K170" s="158" t="s">
        <v>120</v>
      </c>
      <c r="L170" s="33"/>
      <c r="M170" s="163" t="s">
        <v>1</v>
      </c>
      <c r="N170" s="164" t="s">
        <v>39</v>
      </c>
      <c r="O170" s="58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7" t="s">
        <v>121</v>
      </c>
      <c r="AT170" s="167" t="s">
        <v>116</v>
      </c>
      <c r="AU170" s="167" t="s">
        <v>81</v>
      </c>
      <c r="AY170" s="17" t="s">
        <v>113</v>
      </c>
      <c r="BE170" s="168">
        <f>IF(N170="základní",J170,0)</f>
        <v>0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7" t="s">
        <v>79</v>
      </c>
      <c r="BK170" s="168">
        <f>ROUND(I170*H170,2)</f>
        <v>0</v>
      </c>
      <c r="BL170" s="17" t="s">
        <v>121</v>
      </c>
      <c r="BM170" s="167" t="s">
        <v>209</v>
      </c>
    </row>
    <row r="171" spans="1:65" s="15" customFormat="1">
      <c r="B171" s="196"/>
      <c r="D171" s="170" t="s">
        <v>123</v>
      </c>
      <c r="E171" s="197" t="s">
        <v>1</v>
      </c>
      <c r="F171" s="198" t="s">
        <v>210</v>
      </c>
      <c r="H171" s="197" t="s">
        <v>1</v>
      </c>
      <c r="I171" s="199"/>
      <c r="L171" s="196"/>
      <c r="M171" s="200"/>
      <c r="N171" s="201"/>
      <c r="O171" s="201"/>
      <c r="P171" s="201"/>
      <c r="Q171" s="201"/>
      <c r="R171" s="201"/>
      <c r="S171" s="201"/>
      <c r="T171" s="202"/>
      <c r="AT171" s="197" t="s">
        <v>123</v>
      </c>
      <c r="AU171" s="197" t="s">
        <v>81</v>
      </c>
      <c r="AV171" s="15" t="s">
        <v>79</v>
      </c>
      <c r="AW171" s="15" t="s">
        <v>30</v>
      </c>
      <c r="AX171" s="15" t="s">
        <v>74</v>
      </c>
      <c r="AY171" s="197" t="s">
        <v>113</v>
      </c>
    </row>
    <row r="172" spans="1:65" s="13" customFormat="1">
      <c r="B172" s="169"/>
      <c r="D172" s="170" t="s">
        <v>123</v>
      </c>
      <c r="E172" s="171" t="s">
        <v>1</v>
      </c>
      <c r="F172" s="172" t="s">
        <v>193</v>
      </c>
      <c r="H172" s="173">
        <v>8</v>
      </c>
      <c r="I172" s="174"/>
      <c r="L172" s="169"/>
      <c r="M172" s="175"/>
      <c r="N172" s="176"/>
      <c r="O172" s="176"/>
      <c r="P172" s="176"/>
      <c r="Q172" s="176"/>
      <c r="R172" s="176"/>
      <c r="S172" s="176"/>
      <c r="T172" s="177"/>
      <c r="AT172" s="171" t="s">
        <v>123</v>
      </c>
      <c r="AU172" s="171" t="s">
        <v>81</v>
      </c>
      <c r="AV172" s="13" t="s">
        <v>81</v>
      </c>
      <c r="AW172" s="13" t="s">
        <v>30</v>
      </c>
      <c r="AX172" s="13" t="s">
        <v>74</v>
      </c>
      <c r="AY172" s="171" t="s">
        <v>113</v>
      </c>
    </row>
    <row r="173" spans="1:65" s="14" customFormat="1">
      <c r="B173" s="178"/>
      <c r="D173" s="170" t="s">
        <v>123</v>
      </c>
      <c r="E173" s="179" t="s">
        <v>1</v>
      </c>
      <c r="F173" s="180" t="s">
        <v>125</v>
      </c>
      <c r="H173" s="181">
        <v>8</v>
      </c>
      <c r="I173" s="182"/>
      <c r="L173" s="178"/>
      <c r="M173" s="183"/>
      <c r="N173" s="184"/>
      <c r="O173" s="184"/>
      <c r="P173" s="184"/>
      <c r="Q173" s="184"/>
      <c r="R173" s="184"/>
      <c r="S173" s="184"/>
      <c r="T173" s="185"/>
      <c r="AT173" s="179" t="s">
        <v>123</v>
      </c>
      <c r="AU173" s="179" t="s">
        <v>81</v>
      </c>
      <c r="AV173" s="14" t="s">
        <v>121</v>
      </c>
      <c r="AW173" s="14" t="s">
        <v>30</v>
      </c>
      <c r="AX173" s="14" t="s">
        <v>79</v>
      </c>
      <c r="AY173" s="179" t="s">
        <v>113</v>
      </c>
    </row>
    <row r="174" spans="1:65" s="2" customFormat="1" ht="55.5" customHeight="1">
      <c r="A174" s="32"/>
      <c r="B174" s="155"/>
      <c r="C174" s="156" t="s">
        <v>211</v>
      </c>
      <c r="D174" s="156" t="s">
        <v>116</v>
      </c>
      <c r="E174" s="157" t="s">
        <v>212</v>
      </c>
      <c r="F174" s="158" t="s">
        <v>213</v>
      </c>
      <c r="G174" s="159" t="s">
        <v>119</v>
      </c>
      <c r="H174" s="160">
        <v>37</v>
      </c>
      <c r="I174" s="161"/>
      <c r="J174" s="162">
        <f>ROUND(I174*H174,2)</f>
        <v>0</v>
      </c>
      <c r="K174" s="158" t="s">
        <v>120</v>
      </c>
      <c r="L174" s="33"/>
      <c r="M174" s="163" t="s">
        <v>1</v>
      </c>
      <c r="N174" s="164" t="s">
        <v>39</v>
      </c>
      <c r="O174" s="58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7" t="s">
        <v>121</v>
      </c>
      <c r="AT174" s="167" t="s">
        <v>116</v>
      </c>
      <c r="AU174" s="167" t="s">
        <v>81</v>
      </c>
      <c r="AY174" s="17" t="s">
        <v>113</v>
      </c>
      <c r="BE174" s="168">
        <f>IF(N174="základní",J174,0)</f>
        <v>0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7" t="s">
        <v>79</v>
      </c>
      <c r="BK174" s="168">
        <f>ROUND(I174*H174,2)</f>
        <v>0</v>
      </c>
      <c r="BL174" s="17" t="s">
        <v>121</v>
      </c>
      <c r="BM174" s="167" t="s">
        <v>214</v>
      </c>
    </row>
    <row r="175" spans="1:65" s="15" customFormat="1">
      <c r="B175" s="196"/>
      <c r="D175" s="170" t="s">
        <v>123</v>
      </c>
      <c r="E175" s="197" t="s">
        <v>1</v>
      </c>
      <c r="F175" s="198" t="s">
        <v>215</v>
      </c>
      <c r="H175" s="197" t="s">
        <v>1</v>
      </c>
      <c r="I175" s="199"/>
      <c r="L175" s="196"/>
      <c r="M175" s="200"/>
      <c r="N175" s="201"/>
      <c r="O175" s="201"/>
      <c r="P175" s="201"/>
      <c r="Q175" s="201"/>
      <c r="R175" s="201"/>
      <c r="S175" s="201"/>
      <c r="T175" s="202"/>
      <c r="AT175" s="197" t="s">
        <v>123</v>
      </c>
      <c r="AU175" s="197" t="s">
        <v>81</v>
      </c>
      <c r="AV175" s="15" t="s">
        <v>79</v>
      </c>
      <c r="AW175" s="15" t="s">
        <v>30</v>
      </c>
      <c r="AX175" s="15" t="s">
        <v>74</v>
      </c>
      <c r="AY175" s="197" t="s">
        <v>113</v>
      </c>
    </row>
    <row r="176" spans="1:65" s="13" customFormat="1">
      <c r="B176" s="169"/>
      <c r="D176" s="170" t="s">
        <v>123</v>
      </c>
      <c r="E176" s="171" t="s">
        <v>1</v>
      </c>
      <c r="F176" s="172" t="s">
        <v>216</v>
      </c>
      <c r="H176" s="173">
        <v>37</v>
      </c>
      <c r="I176" s="174"/>
      <c r="L176" s="169"/>
      <c r="M176" s="175"/>
      <c r="N176" s="176"/>
      <c r="O176" s="176"/>
      <c r="P176" s="176"/>
      <c r="Q176" s="176"/>
      <c r="R176" s="176"/>
      <c r="S176" s="176"/>
      <c r="T176" s="177"/>
      <c r="AT176" s="171" t="s">
        <v>123</v>
      </c>
      <c r="AU176" s="171" t="s">
        <v>81</v>
      </c>
      <c r="AV176" s="13" t="s">
        <v>81</v>
      </c>
      <c r="AW176" s="13" t="s">
        <v>30</v>
      </c>
      <c r="AX176" s="13" t="s">
        <v>74</v>
      </c>
      <c r="AY176" s="171" t="s">
        <v>113</v>
      </c>
    </row>
    <row r="177" spans="1:65" s="14" customFormat="1">
      <c r="B177" s="178"/>
      <c r="D177" s="170" t="s">
        <v>123</v>
      </c>
      <c r="E177" s="179" t="s">
        <v>1</v>
      </c>
      <c r="F177" s="180" t="s">
        <v>125</v>
      </c>
      <c r="H177" s="181">
        <v>37</v>
      </c>
      <c r="I177" s="182"/>
      <c r="L177" s="178"/>
      <c r="M177" s="183"/>
      <c r="N177" s="184"/>
      <c r="O177" s="184"/>
      <c r="P177" s="184"/>
      <c r="Q177" s="184"/>
      <c r="R177" s="184"/>
      <c r="S177" s="184"/>
      <c r="T177" s="185"/>
      <c r="AT177" s="179" t="s">
        <v>123</v>
      </c>
      <c r="AU177" s="179" t="s">
        <v>81</v>
      </c>
      <c r="AV177" s="14" t="s">
        <v>121</v>
      </c>
      <c r="AW177" s="14" t="s">
        <v>30</v>
      </c>
      <c r="AX177" s="14" t="s">
        <v>79</v>
      </c>
      <c r="AY177" s="179" t="s">
        <v>113</v>
      </c>
    </row>
    <row r="178" spans="1:65" s="2" customFormat="1" ht="55.5" customHeight="1">
      <c r="A178" s="32"/>
      <c r="B178" s="155"/>
      <c r="C178" s="156" t="s">
        <v>217</v>
      </c>
      <c r="D178" s="156" t="s">
        <v>116</v>
      </c>
      <c r="E178" s="157" t="s">
        <v>126</v>
      </c>
      <c r="F178" s="158" t="s">
        <v>127</v>
      </c>
      <c r="G178" s="159" t="s">
        <v>119</v>
      </c>
      <c r="H178" s="160">
        <v>58.88</v>
      </c>
      <c r="I178" s="161"/>
      <c r="J178" s="162">
        <f>ROUND(I178*H178,2)</f>
        <v>0</v>
      </c>
      <c r="K178" s="158" t="s">
        <v>120</v>
      </c>
      <c r="L178" s="33"/>
      <c r="M178" s="163" t="s">
        <v>1</v>
      </c>
      <c r="N178" s="164" t="s">
        <v>39</v>
      </c>
      <c r="O178" s="58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7" t="s">
        <v>121</v>
      </c>
      <c r="AT178" s="167" t="s">
        <v>116</v>
      </c>
      <c r="AU178" s="167" t="s">
        <v>81</v>
      </c>
      <c r="AY178" s="17" t="s">
        <v>113</v>
      </c>
      <c r="BE178" s="168">
        <f>IF(N178="základní",J178,0)</f>
        <v>0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7" t="s">
        <v>79</v>
      </c>
      <c r="BK178" s="168">
        <f>ROUND(I178*H178,2)</f>
        <v>0</v>
      </c>
      <c r="BL178" s="17" t="s">
        <v>121</v>
      </c>
      <c r="BM178" s="167" t="s">
        <v>218</v>
      </c>
    </row>
    <row r="179" spans="1:65" s="15" customFormat="1">
      <c r="B179" s="196"/>
      <c r="D179" s="170" t="s">
        <v>123</v>
      </c>
      <c r="E179" s="197" t="s">
        <v>1</v>
      </c>
      <c r="F179" s="198" t="s">
        <v>219</v>
      </c>
      <c r="H179" s="197" t="s">
        <v>1</v>
      </c>
      <c r="I179" s="199"/>
      <c r="L179" s="196"/>
      <c r="M179" s="200"/>
      <c r="N179" s="201"/>
      <c r="O179" s="201"/>
      <c r="P179" s="201"/>
      <c r="Q179" s="201"/>
      <c r="R179" s="201"/>
      <c r="S179" s="201"/>
      <c r="T179" s="202"/>
      <c r="AT179" s="197" t="s">
        <v>123</v>
      </c>
      <c r="AU179" s="197" t="s">
        <v>81</v>
      </c>
      <c r="AV179" s="15" t="s">
        <v>79</v>
      </c>
      <c r="AW179" s="15" t="s">
        <v>30</v>
      </c>
      <c r="AX179" s="15" t="s">
        <v>74</v>
      </c>
      <c r="AY179" s="197" t="s">
        <v>113</v>
      </c>
    </row>
    <row r="180" spans="1:65" s="13" customFormat="1">
      <c r="B180" s="169"/>
      <c r="D180" s="170" t="s">
        <v>123</v>
      </c>
      <c r="E180" s="171" t="s">
        <v>1</v>
      </c>
      <c r="F180" s="172" t="s">
        <v>220</v>
      </c>
      <c r="H180" s="173">
        <v>58.88</v>
      </c>
      <c r="I180" s="174"/>
      <c r="L180" s="169"/>
      <c r="M180" s="175"/>
      <c r="N180" s="176"/>
      <c r="O180" s="176"/>
      <c r="P180" s="176"/>
      <c r="Q180" s="176"/>
      <c r="R180" s="176"/>
      <c r="S180" s="176"/>
      <c r="T180" s="177"/>
      <c r="AT180" s="171" t="s">
        <v>123</v>
      </c>
      <c r="AU180" s="171" t="s">
        <v>81</v>
      </c>
      <c r="AV180" s="13" t="s">
        <v>81</v>
      </c>
      <c r="AW180" s="13" t="s">
        <v>30</v>
      </c>
      <c r="AX180" s="13" t="s">
        <v>74</v>
      </c>
      <c r="AY180" s="171" t="s">
        <v>113</v>
      </c>
    </row>
    <row r="181" spans="1:65" s="14" customFormat="1">
      <c r="B181" s="178"/>
      <c r="D181" s="170" t="s">
        <v>123</v>
      </c>
      <c r="E181" s="179" t="s">
        <v>1</v>
      </c>
      <c r="F181" s="180" t="s">
        <v>125</v>
      </c>
      <c r="H181" s="181">
        <v>58.88</v>
      </c>
      <c r="I181" s="182"/>
      <c r="L181" s="178"/>
      <c r="M181" s="183"/>
      <c r="N181" s="184"/>
      <c r="O181" s="184"/>
      <c r="P181" s="184"/>
      <c r="Q181" s="184"/>
      <c r="R181" s="184"/>
      <c r="S181" s="184"/>
      <c r="T181" s="185"/>
      <c r="AT181" s="179" t="s">
        <v>123</v>
      </c>
      <c r="AU181" s="179" t="s">
        <v>81</v>
      </c>
      <c r="AV181" s="14" t="s">
        <v>121</v>
      </c>
      <c r="AW181" s="14" t="s">
        <v>30</v>
      </c>
      <c r="AX181" s="14" t="s">
        <v>79</v>
      </c>
      <c r="AY181" s="179" t="s">
        <v>113</v>
      </c>
    </row>
    <row r="182" spans="1:65" s="2" customFormat="1" ht="33" customHeight="1">
      <c r="A182" s="32"/>
      <c r="B182" s="155"/>
      <c r="C182" s="156" t="s">
        <v>7</v>
      </c>
      <c r="D182" s="156" t="s">
        <v>116</v>
      </c>
      <c r="E182" s="157" t="s">
        <v>141</v>
      </c>
      <c r="F182" s="158" t="s">
        <v>142</v>
      </c>
      <c r="G182" s="159" t="s">
        <v>136</v>
      </c>
      <c r="H182" s="160">
        <v>88.32</v>
      </c>
      <c r="I182" s="161"/>
      <c r="J182" s="162">
        <f>ROUND(I182*H182,2)</f>
        <v>0</v>
      </c>
      <c r="K182" s="158" t="s">
        <v>120</v>
      </c>
      <c r="L182" s="33"/>
      <c r="M182" s="163" t="s">
        <v>1</v>
      </c>
      <c r="N182" s="164" t="s">
        <v>39</v>
      </c>
      <c r="O182" s="58"/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7" t="s">
        <v>121</v>
      </c>
      <c r="AT182" s="167" t="s">
        <v>116</v>
      </c>
      <c r="AU182" s="167" t="s">
        <v>81</v>
      </c>
      <c r="AY182" s="17" t="s">
        <v>113</v>
      </c>
      <c r="BE182" s="168">
        <f>IF(N182="základní",J182,0)</f>
        <v>0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7" t="s">
        <v>79</v>
      </c>
      <c r="BK182" s="168">
        <f>ROUND(I182*H182,2)</f>
        <v>0</v>
      </c>
      <c r="BL182" s="17" t="s">
        <v>121</v>
      </c>
      <c r="BM182" s="167" t="s">
        <v>221</v>
      </c>
    </row>
    <row r="183" spans="1:65" s="13" customFormat="1">
      <c r="B183" s="169"/>
      <c r="D183" s="170" t="s">
        <v>123</v>
      </c>
      <c r="E183" s="171" t="s">
        <v>1</v>
      </c>
      <c r="F183" s="172" t="s">
        <v>222</v>
      </c>
      <c r="H183" s="173">
        <v>88.32</v>
      </c>
      <c r="I183" s="174"/>
      <c r="L183" s="169"/>
      <c r="M183" s="175"/>
      <c r="N183" s="176"/>
      <c r="O183" s="176"/>
      <c r="P183" s="176"/>
      <c r="Q183" s="176"/>
      <c r="R183" s="176"/>
      <c r="S183" s="176"/>
      <c r="T183" s="177"/>
      <c r="AT183" s="171" t="s">
        <v>123</v>
      </c>
      <c r="AU183" s="171" t="s">
        <v>81</v>
      </c>
      <c r="AV183" s="13" t="s">
        <v>81</v>
      </c>
      <c r="AW183" s="13" t="s">
        <v>30</v>
      </c>
      <c r="AX183" s="13" t="s">
        <v>74</v>
      </c>
      <c r="AY183" s="171" t="s">
        <v>113</v>
      </c>
    </row>
    <row r="184" spans="1:65" s="14" customFormat="1">
      <c r="B184" s="178"/>
      <c r="D184" s="170" t="s">
        <v>123</v>
      </c>
      <c r="E184" s="179" t="s">
        <v>1</v>
      </c>
      <c r="F184" s="180" t="s">
        <v>125</v>
      </c>
      <c r="H184" s="181">
        <v>88.32</v>
      </c>
      <c r="I184" s="182"/>
      <c r="L184" s="178"/>
      <c r="M184" s="183"/>
      <c r="N184" s="184"/>
      <c r="O184" s="184"/>
      <c r="P184" s="184"/>
      <c r="Q184" s="184"/>
      <c r="R184" s="184"/>
      <c r="S184" s="184"/>
      <c r="T184" s="185"/>
      <c r="AT184" s="179" t="s">
        <v>123</v>
      </c>
      <c r="AU184" s="179" t="s">
        <v>81</v>
      </c>
      <c r="AV184" s="14" t="s">
        <v>121</v>
      </c>
      <c r="AW184" s="14" t="s">
        <v>30</v>
      </c>
      <c r="AX184" s="14" t="s">
        <v>79</v>
      </c>
      <c r="AY184" s="179" t="s">
        <v>113</v>
      </c>
    </row>
    <row r="185" spans="1:65" s="2" customFormat="1" ht="33" customHeight="1">
      <c r="A185" s="32"/>
      <c r="B185" s="155"/>
      <c r="C185" s="156" t="s">
        <v>223</v>
      </c>
      <c r="D185" s="156" t="s">
        <v>116</v>
      </c>
      <c r="E185" s="157" t="s">
        <v>146</v>
      </c>
      <c r="F185" s="158" t="s">
        <v>147</v>
      </c>
      <c r="G185" s="159" t="s">
        <v>119</v>
      </c>
      <c r="H185" s="160">
        <v>58.88</v>
      </c>
      <c r="I185" s="161"/>
      <c r="J185" s="162">
        <f>ROUND(I185*H185,2)</f>
        <v>0</v>
      </c>
      <c r="K185" s="158" t="s">
        <v>120</v>
      </c>
      <c r="L185" s="33"/>
      <c r="M185" s="163" t="s">
        <v>1</v>
      </c>
      <c r="N185" s="164" t="s">
        <v>39</v>
      </c>
      <c r="O185" s="58"/>
      <c r="P185" s="165">
        <f>O185*H185</f>
        <v>0</v>
      </c>
      <c r="Q185" s="165">
        <v>0</v>
      </c>
      <c r="R185" s="165">
        <f>Q185*H185</f>
        <v>0</v>
      </c>
      <c r="S185" s="165">
        <v>0</v>
      </c>
      <c r="T185" s="166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7" t="s">
        <v>121</v>
      </c>
      <c r="AT185" s="167" t="s">
        <v>116</v>
      </c>
      <c r="AU185" s="167" t="s">
        <v>81</v>
      </c>
      <c r="AY185" s="17" t="s">
        <v>113</v>
      </c>
      <c r="BE185" s="168">
        <f>IF(N185="základní",J185,0)</f>
        <v>0</v>
      </c>
      <c r="BF185" s="168">
        <f>IF(N185="snížená",J185,0)</f>
        <v>0</v>
      </c>
      <c r="BG185" s="168">
        <f>IF(N185="zákl. přenesená",J185,0)</f>
        <v>0</v>
      </c>
      <c r="BH185" s="168">
        <f>IF(N185="sníž. přenesená",J185,0)</f>
        <v>0</v>
      </c>
      <c r="BI185" s="168">
        <f>IF(N185="nulová",J185,0)</f>
        <v>0</v>
      </c>
      <c r="BJ185" s="17" t="s">
        <v>79</v>
      </c>
      <c r="BK185" s="168">
        <f>ROUND(I185*H185,2)</f>
        <v>0</v>
      </c>
      <c r="BL185" s="17" t="s">
        <v>121</v>
      </c>
      <c r="BM185" s="167" t="s">
        <v>224</v>
      </c>
    </row>
    <row r="186" spans="1:65" s="2" customFormat="1" ht="33" customHeight="1">
      <c r="A186" s="32"/>
      <c r="B186" s="155"/>
      <c r="C186" s="156" t="s">
        <v>225</v>
      </c>
      <c r="D186" s="156" t="s">
        <v>116</v>
      </c>
      <c r="E186" s="157" t="s">
        <v>226</v>
      </c>
      <c r="F186" s="158" t="s">
        <v>227</v>
      </c>
      <c r="G186" s="159" t="s">
        <v>119</v>
      </c>
      <c r="H186" s="160">
        <v>16.8</v>
      </c>
      <c r="I186" s="161"/>
      <c r="J186" s="162">
        <f>ROUND(I186*H186,2)</f>
        <v>0</v>
      </c>
      <c r="K186" s="158" t="s">
        <v>120</v>
      </c>
      <c r="L186" s="33"/>
      <c r="M186" s="163" t="s">
        <v>1</v>
      </c>
      <c r="N186" s="164" t="s">
        <v>39</v>
      </c>
      <c r="O186" s="58"/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7" t="s">
        <v>121</v>
      </c>
      <c r="AT186" s="167" t="s">
        <v>116</v>
      </c>
      <c r="AU186" s="167" t="s">
        <v>81</v>
      </c>
      <c r="AY186" s="17" t="s">
        <v>113</v>
      </c>
      <c r="BE186" s="168">
        <f>IF(N186="základní",J186,0)</f>
        <v>0</v>
      </c>
      <c r="BF186" s="168">
        <f>IF(N186="snížená",J186,0)</f>
        <v>0</v>
      </c>
      <c r="BG186" s="168">
        <f>IF(N186="zákl. přenesená",J186,0)</f>
        <v>0</v>
      </c>
      <c r="BH186" s="168">
        <f>IF(N186="sníž. přenesená",J186,0)</f>
        <v>0</v>
      </c>
      <c r="BI186" s="168">
        <f>IF(N186="nulová",J186,0)</f>
        <v>0</v>
      </c>
      <c r="BJ186" s="17" t="s">
        <v>79</v>
      </c>
      <c r="BK186" s="168">
        <f>ROUND(I186*H186,2)</f>
        <v>0</v>
      </c>
      <c r="BL186" s="17" t="s">
        <v>121</v>
      </c>
      <c r="BM186" s="167" t="s">
        <v>228</v>
      </c>
    </row>
    <row r="187" spans="1:65" s="15" customFormat="1">
      <c r="B187" s="196"/>
      <c r="D187" s="170" t="s">
        <v>123</v>
      </c>
      <c r="E187" s="197" t="s">
        <v>1</v>
      </c>
      <c r="F187" s="198" t="s">
        <v>229</v>
      </c>
      <c r="H187" s="197" t="s">
        <v>1</v>
      </c>
      <c r="I187" s="199"/>
      <c r="L187" s="196"/>
      <c r="M187" s="200"/>
      <c r="N187" s="201"/>
      <c r="O187" s="201"/>
      <c r="P187" s="201"/>
      <c r="Q187" s="201"/>
      <c r="R187" s="201"/>
      <c r="S187" s="201"/>
      <c r="T187" s="202"/>
      <c r="AT187" s="197" t="s">
        <v>123</v>
      </c>
      <c r="AU187" s="197" t="s">
        <v>81</v>
      </c>
      <c r="AV187" s="15" t="s">
        <v>79</v>
      </c>
      <c r="AW187" s="15" t="s">
        <v>30</v>
      </c>
      <c r="AX187" s="15" t="s">
        <v>74</v>
      </c>
      <c r="AY187" s="197" t="s">
        <v>113</v>
      </c>
    </row>
    <row r="188" spans="1:65" s="13" customFormat="1">
      <c r="B188" s="169"/>
      <c r="D188" s="170" t="s">
        <v>123</v>
      </c>
      <c r="E188" s="171" t="s">
        <v>1</v>
      </c>
      <c r="F188" s="172" t="s">
        <v>230</v>
      </c>
      <c r="H188" s="173">
        <v>16.8</v>
      </c>
      <c r="I188" s="174"/>
      <c r="L188" s="169"/>
      <c r="M188" s="175"/>
      <c r="N188" s="176"/>
      <c r="O188" s="176"/>
      <c r="P188" s="176"/>
      <c r="Q188" s="176"/>
      <c r="R188" s="176"/>
      <c r="S188" s="176"/>
      <c r="T188" s="177"/>
      <c r="AT188" s="171" t="s">
        <v>123</v>
      </c>
      <c r="AU188" s="171" t="s">
        <v>81</v>
      </c>
      <c r="AV188" s="13" t="s">
        <v>81</v>
      </c>
      <c r="AW188" s="13" t="s">
        <v>30</v>
      </c>
      <c r="AX188" s="13" t="s">
        <v>74</v>
      </c>
      <c r="AY188" s="171" t="s">
        <v>113</v>
      </c>
    </row>
    <row r="189" spans="1:65" s="14" customFormat="1">
      <c r="B189" s="178"/>
      <c r="D189" s="170" t="s">
        <v>123</v>
      </c>
      <c r="E189" s="179" t="s">
        <v>1</v>
      </c>
      <c r="F189" s="180" t="s">
        <v>125</v>
      </c>
      <c r="H189" s="181">
        <v>16.8</v>
      </c>
      <c r="I189" s="182"/>
      <c r="L189" s="178"/>
      <c r="M189" s="183"/>
      <c r="N189" s="184"/>
      <c r="O189" s="184"/>
      <c r="P189" s="184"/>
      <c r="Q189" s="184"/>
      <c r="R189" s="184"/>
      <c r="S189" s="184"/>
      <c r="T189" s="185"/>
      <c r="AT189" s="179" t="s">
        <v>123</v>
      </c>
      <c r="AU189" s="179" t="s">
        <v>81</v>
      </c>
      <c r="AV189" s="14" t="s">
        <v>121</v>
      </c>
      <c r="AW189" s="14" t="s">
        <v>30</v>
      </c>
      <c r="AX189" s="14" t="s">
        <v>79</v>
      </c>
      <c r="AY189" s="179" t="s">
        <v>113</v>
      </c>
    </row>
    <row r="190" spans="1:65" s="2" customFormat="1" ht="16.5" customHeight="1">
      <c r="A190" s="32"/>
      <c r="B190" s="155"/>
      <c r="C190" s="186" t="s">
        <v>231</v>
      </c>
      <c r="D190" s="186" t="s">
        <v>133</v>
      </c>
      <c r="E190" s="187" t="s">
        <v>232</v>
      </c>
      <c r="F190" s="188" t="s">
        <v>233</v>
      </c>
      <c r="G190" s="189" t="s">
        <v>136</v>
      </c>
      <c r="H190" s="190">
        <v>28.056000000000001</v>
      </c>
      <c r="I190" s="191"/>
      <c r="J190" s="192">
        <f>ROUND(I190*H190,2)</f>
        <v>0</v>
      </c>
      <c r="K190" s="188" t="s">
        <v>120</v>
      </c>
      <c r="L190" s="193"/>
      <c r="M190" s="194" t="s">
        <v>1</v>
      </c>
      <c r="N190" s="195" t="s">
        <v>39</v>
      </c>
      <c r="O190" s="58"/>
      <c r="P190" s="165">
        <f>O190*H190</f>
        <v>0</v>
      </c>
      <c r="Q190" s="165">
        <v>1</v>
      </c>
      <c r="R190" s="165">
        <f>Q190*H190</f>
        <v>28.056000000000001</v>
      </c>
      <c r="S190" s="165">
        <v>0</v>
      </c>
      <c r="T190" s="166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7" t="s">
        <v>137</v>
      </c>
      <c r="AT190" s="167" t="s">
        <v>133</v>
      </c>
      <c r="AU190" s="167" t="s">
        <v>81</v>
      </c>
      <c r="AY190" s="17" t="s">
        <v>113</v>
      </c>
      <c r="BE190" s="168">
        <f>IF(N190="základní",J190,0)</f>
        <v>0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7" t="s">
        <v>79</v>
      </c>
      <c r="BK190" s="168">
        <f>ROUND(I190*H190,2)</f>
        <v>0</v>
      </c>
      <c r="BL190" s="17" t="s">
        <v>121</v>
      </c>
      <c r="BM190" s="167" t="s">
        <v>234</v>
      </c>
    </row>
    <row r="191" spans="1:65" s="13" customFormat="1">
      <c r="B191" s="169"/>
      <c r="D191" s="170" t="s">
        <v>123</v>
      </c>
      <c r="E191" s="171" t="s">
        <v>1</v>
      </c>
      <c r="F191" s="172" t="s">
        <v>235</v>
      </c>
      <c r="H191" s="173">
        <v>28.056000000000001</v>
      </c>
      <c r="I191" s="174"/>
      <c r="L191" s="169"/>
      <c r="M191" s="175"/>
      <c r="N191" s="176"/>
      <c r="O191" s="176"/>
      <c r="P191" s="176"/>
      <c r="Q191" s="176"/>
      <c r="R191" s="176"/>
      <c r="S191" s="176"/>
      <c r="T191" s="177"/>
      <c r="AT191" s="171" t="s">
        <v>123</v>
      </c>
      <c r="AU191" s="171" t="s">
        <v>81</v>
      </c>
      <c r="AV191" s="13" t="s">
        <v>81</v>
      </c>
      <c r="AW191" s="13" t="s">
        <v>30</v>
      </c>
      <c r="AX191" s="13" t="s">
        <v>74</v>
      </c>
      <c r="AY191" s="171" t="s">
        <v>113</v>
      </c>
    </row>
    <row r="192" spans="1:65" s="14" customFormat="1">
      <c r="B192" s="178"/>
      <c r="D192" s="170" t="s">
        <v>123</v>
      </c>
      <c r="E192" s="179" t="s">
        <v>1</v>
      </c>
      <c r="F192" s="180" t="s">
        <v>125</v>
      </c>
      <c r="H192" s="181">
        <v>28.056000000000001</v>
      </c>
      <c r="I192" s="182"/>
      <c r="L192" s="178"/>
      <c r="M192" s="183"/>
      <c r="N192" s="184"/>
      <c r="O192" s="184"/>
      <c r="P192" s="184"/>
      <c r="Q192" s="184"/>
      <c r="R192" s="184"/>
      <c r="S192" s="184"/>
      <c r="T192" s="185"/>
      <c r="AT192" s="179" t="s">
        <v>123</v>
      </c>
      <c r="AU192" s="179" t="s">
        <v>81</v>
      </c>
      <c r="AV192" s="14" t="s">
        <v>121</v>
      </c>
      <c r="AW192" s="14" t="s">
        <v>30</v>
      </c>
      <c r="AX192" s="14" t="s">
        <v>79</v>
      </c>
      <c r="AY192" s="179" t="s">
        <v>113</v>
      </c>
    </row>
    <row r="193" spans="1:65" s="2" customFormat="1" ht="33" customHeight="1">
      <c r="A193" s="32"/>
      <c r="B193" s="155"/>
      <c r="C193" s="156" t="s">
        <v>236</v>
      </c>
      <c r="D193" s="156" t="s">
        <v>116</v>
      </c>
      <c r="E193" s="157" t="s">
        <v>237</v>
      </c>
      <c r="F193" s="158" t="s">
        <v>238</v>
      </c>
      <c r="G193" s="159" t="s">
        <v>152</v>
      </c>
      <c r="H193" s="160">
        <v>450</v>
      </c>
      <c r="I193" s="161"/>
      <c r="J193" s="162">
        <f>ROUND(I193*H193,2)</f>
        <v>0</v>
      </c>
      <c r="K193" s="158" t="s">
        <v>120</v>
      </c>
      <c r="L193" s="33"/>
      <c r="M193" s="163" t="s">
        <v>1</v>
      </c>
      <c r="N193" s="164" t="s">
        <v>39</v>
      </c>
      <c r="O193" s="58"/>
      <c r="P193" s="165">
        <f>O193*H193</f>
        <v>0</v>
      </c>
      <c r="Q193" s="165">
        <v>0</v>
      </c>
      <c r="R193" s="165">
        <f>Q193*H193</f>
        <v>0</v>
      </c>
      <c r="S193" s="165">
        <v>0</v>
      </c>
      <c r="T193" s="166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7" t="s">
        <v>121</v>
      </c>
      <c r="AT193" s="167" t="s">
        <v>116</v>
      </c>
      <c r="AU193" s="167" t="s">
        <v>81</v>
      </c>
      <c r="AY193" s="17" t="s">
        <v>113</v>
      </c>
      <c r="BE193" s="168">
        <f>IF(N193="základní",J193,0)</f>
        <v>0</v>
      </c>
      <c r="BF193" s="168">
        <f>IF(N193="snížená",J193,0)</f>
        <v>0</v>
      </c>
      <c r="BG193" s="168">
        <f>IF(N193="zákl. přenesená",J193,0)</f>
        <v>0</v>
      </c>
      <c r="BH193" s="168">
        <f>IF(N193="sníž. přenesená",J193,0)</f>
        <v>0</v>
      </c>
      <c r="BI193" s="168">
        <f>IF(N193="nulová",J193,0)</f>
        <v>0</v>
      </c>
      <c r="BJ193" s="17" t="s">
        <v>79</v>
      </c>
      <c r="BK193" s="168">
        <f>ROUND(I193*H193,2)</f>
        <v>0</v>
      </c>
      <c r="BL193" s="17" t="s">
        <v>121</v>
      </c>
      <c r="BM193" s="167" t="s">
        <v>239</v>
      </c>
    </row>
    <row r="194" spans="1:65" s="2" customFormat="1" ht="33" customHeight="1">
      <c r="A194" s="32"/>
      <c r="B194" s="155"/>
      <c r="C194" s="156" t="s">
        <v>240</v>
      </c>
      <c r="D194" s="156" t="s">
        <v>116</v>
      </c>
      <c r="E194" s="157" t="s">
        <v>241</v>
      </c>
      <c r="F194" s="158" t="s">
        <v>242</v>
      </c>
      <c r="G194" s="159" t="s">
        <v>152</v>
      </c>
      <c r="H194" s="160">
        <v>450</v>
      </c>
      <c r="I194" s="161"/>
      <c r="J194" s="162">
        <f>ROUND(I194*H194,2)</f>
        <v>0</v>
      </c>
      <c r="K194" s="158" t="s">
        <v>120</v>
      </c>
      <c r="L194" s="33"/>
      <c r="M194" s="163" t="s">
        <v>1</v>
      </c>
      <c r="N194" s="164" t="s">
        <v>39</v>
      </c>
      <c r="O194" s="58"/>
      <c r="P194" s="165">
        <f>O194*H194</f>
        <v>0</v>
      </c>
      <c r="Q194" s="165">
        <v>0</v>
      </c>
      <c r="R194" s="165">
        <f>Q194*H194</f>
        <v>0</v>
      </c>
      <c r="S194" s="165">
        <v>0</v>
      </c>
      <c r="T194" s="166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7" t="s">
        <v>121</v>
      </c>
      <c r="AT194" s="167" t="s">
        <v>116</v>
      </c>
      <c r="AU194" s="167" t="s">
        <v>81</v>
      </c>
      <c r="AY194" s="17" t="s">
        <v>113</v>
      </c>
      <c r="BE194" s="168">
        <f>IF(N194="základní",J194,0)</f>
        <v>0</v>
      </c>
      <c r="BF194" s="168">
        <f>IF(N194="snížená",J194,0)</f>
        <v>0</v>
      </c>
      <c r="BG194" s="168">
        <f>IF(N194="zákl. přenesená",J194,0)</f>
        <v>0</v>
      </c>
      <c r="BH194" s="168">
        <f>IF(N194="sníž. přenesená",J194,0)</f>
        <v>0</v>
      </c>
      <c r="BI194" s="168">
        <f>IF(N194="nulová",J194,0)</f>
        <v>0</v>
      </c>
      <c r="BJ194" s="17" t="s">
        <v>79</v>
      </c>
      <c r="BK194" s="168">
        <f>ROUND(I194*H194,2)</f>
        <v>0</v>
      </c>
      <c r="BL194" s="17" t="s">
        <v>121</v>
      </c>
      <c r="BM194" s="167" t="s">
        <v>243</v>
      </c>
    </row>
    <row r="195" spans="1:65" s="2" customFormat="1" ht="16.5" customHeight="1">
      <c r="A195" s="32"/>
      <c r="B195" s="155"/>
      <c r="C195" s="186" t="s">
        <v>244</v>
      </c>
      <c r="D195" s="186" t="s">
        <v>133</v>
      </c>
      <c r="E195" s="187" t="s">
        <v>245</v>
      </c>
      <c r="F195" s="188" t="s">
        <v>246</v>
      </c>
      <c r="G195" s="189" t="s">
        <v>247</v>
      </c>
      <c r="H195" s="190">
        <v>11.25</v>
      </c>
      <c r="I195" s="191"/>
      <c r="J195" s="192">
        <f>ROUND(I195*H195,2)</f>
        <v>0</v>
      </c>
      <c r="K195" s="188" t="s">
        <v>120</v>
      </c>
      <c r="L195" s="193"/>
      <c r="M195" s="194" t="s">
        <v>1</v>
      </c>
      <c r="N195" s="195" t="s">
        <v>39</v>
      </c>
      <c r="O195" s="58"/>
      <c r="P195" s="165">
        <f>O195*H195</f>
        <v>0</v>
      </c>
      <c r="Q195" s="165">
        <v>1E-3</v>
      </c>
      <c r="R195" s="165">
        <f>Q195*H195</f>
        <v>1.125E-2</v>
      </c>
      <c r="S195" s="165">
        <v>0</v>
      </c>
      <c r="T195" s="166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7" t="s">
        <v>137</v>
      </c>
      <c r="AT195" s="167" t="s">
        <v>133</v>
      </c>
      <c r="AU195" s="167" t="s">
        <v>81</v>
      </c>
      <c r="AY195" s="17" t="s">
        <v>113</v>
      </c>
      <c r="BE195" s="168">
        <f>IF(N195="základní",J195,0)</f>
        <v>0</v>
      </c>
      <c r="BF195" s="168">
        <f>IF(N195="snížená",J195,0)</f>
        <v>0</v>
      </c>
      <c r="BG195" s="168">
        <f>IF(N195="zákl. přenesená",J195,0)</f>
        <v>0</v>
      </c>
      <c r="BH195" s="168">
        <f>IF(N195="sníž. přenesená",J195,0)</f>
        <v>0</v>
      </c>
      <c r="BI195" s="168">
        <f>IF(N195="nulová",J195,0)</f>
        <v>0</v>
      </c>
      <c r="BJ195" s="17" t="s">
        <v>79</v>
      </c>
      <c r="BK195" s="168">
        <f>ROUND(I195*H195,2)</f>
        <v>0</v>
      </c>
      <c r="BL195" s="17" t="s">
        <v>121</v>
      </c>
      <c r="BM195" s="167" t="s">
        <v>248</v>
      </c>
    </row>
    <row r="196" spans="1:65" s="13" customFormat="1">
      <c r="B196" s="169"/>
      <c r="D196" s="170" t="s">
        <v>123</v>
      </c>
      <c r="E196" s="171" t="s">
        <v>1</v>
      </c>
      <c r="F196" s="172" t="s">
        <v>249</v>
      </c>
      <c r="H196" s="173">
        <v>11.25</v>
      </c>
      <c r="I196" s="174"/>
      <c r="L196" s="169"/>
      <c r="M196" s="175"/>
      <c r="N196" s="176"/>
      <c r="O196" s="176"/>
      <c r="P196" s="176"/>
      <c r="Q196" s="176"/>
      <c r="R196" s="176"/>
      <c r="S196" s="176"/>
      <c r="T196" s="177"/>
      <c r="AT196" s="171" t="s">
        <v>123</v>
      </c>
      <c r="AU196" s="171" t="s">
        <v>81</v>
      </c>
      <c r="AV196" s="13" t="s">
        <v>81</v>
      </c>
      <c r="AW196" s="13" t="s">
        <v>30</v>
      </c>
      <c r="AX196" s="13" t="s">
        <v>74</v>
      </c>
      <c r="AY196" s="171" t="s">
        <v>113</v>
      </c>
    </row>
    <row r="197" spans="1:65" s="14" customFormat="1">
      <c r="B197" s="178"/>
      <c r="D197" s="170" t="s">
        <v>123</v>
      </c>
      <c r="E197" s="179" t="s">
        <v>1</v>
      </c>
      <c r="F197" s="180" t="s">
        <v>125</v>
      </c>
      <c r="H197" s="181">
        <v>11.25</v>
      </c>
      <c r="I197" s="182"/>
      <c r="L197" s="178"/>
      <c r="M197" s="183"/>
      <c r="N197" s="184"/>
      <c r="O197" s="184"/>
      <c r="P197" s="184"/>
      <c r="Q197" s="184"/>
      <c r="R197" s="184"/>
      <c r="S197" s="184"/>
      <c r="T197" s="185"/>
      <c r="AT197" s="179" t="s">
        <v>123</v>
      </c>
      <c r="AU197" s="179" t="s">
        <v>81</v>
      </c>
      <c r="AV197" s="14" t="s">
        <v>121</v>
      </c>
      <c r="AW197" s="14" t="s">
        <v>30</v>
      </c>
      <c r="AX197" s="14" t="s">
        <v>79</v>
      </c>
      <c r="AY197" s="179" t="s">
        <v>113</v>
      </c>
    </row>
    <row r="198" spans="1:65" s="2" customFormat="1" ht="21.75" customHeight="1">
      <c r="A198" s="32"/>
      <c r="B198" s="155"/>
      <c r="C198" s="156" t="s">
        <v>250</v>
      </c>
      <c r="D198" s="156" t="s">
        <v>116</v>
      </c>
      <c r="E198" s="157" t="s">
        <v>251</v>
      </c>
      <c r="F198" s="158" t="s">
        <v>252</v>
      </c>
      <c r="G198" s="159" t="s">
        <v>152</v>
      </c>
      <c r="H198" s="160">
        <v>474</v>
      </c>
      <c r="I198" s="161"/>
      <c r="J198" s="162">
        <f>ROUND(I198*H198,2)</f>
        <v>0</v>
      </c>
      <c r="K198" s="158" t="s">
        <v>120</v>
      </c>
      <c r="L198" s="33"/>
      <c r="M198" s="163" t="s">
        <v>1</v>
      </c>
      <c r="N198" s="164" t="s">
        <v>39</v>
      </c>
      <c r="O198" s="58"/>
      <c r="P198" s="165">
        <f>O198*H198</f>
        <v>0</v>
      </c>
      <c r="Q198" s="165">
        <v>0</v>
      </c>
      <c r="R198" s="165">
        <f>Q198*H198</f>
        <v>0</v>
      </c>
      <c r="S198" s="165">
        <v>0</v>
      </c>
      <c r="T198" s="166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7" t="s">
        <v>121</v>
      </c>
      <c r="AT198" s="167" t="s">
        <v>116</v>
      </c>
      <c r="AU198" s="167" t="s">
        <v>81</v>
      </c>
      <c r="AY198" s="17" t="s">
        <v>113</v>
      </c>
      <c r="BE198" s="168">
        <f>IF(N198="základní",J198,0)</f>
        <v>0</v>
      </c>
      <c r="BF198" s="168">
        <f>IF(N198="snížená",J198,0)</f>
        <v>0</v>
      </c>
      <c r="BG198" s="168">
        <f>IF(N198="zákl. přenesená",J198,0)</f>
        <v>0</v>
      </c>
      <c r="BH198" s="168">
        <f>IF(N198="sníž. přenesená",J198,0)</f>
        <v>0</v>
      </c>
      <c r="BI198" s="168">
        <f>IF(N198="nulová",J198,0)</f>
        <v>0</v>
      </c>
      <c r="BJ198" s="17" t="s">
        <v>79</v>
      </c>
      <c r="BK198" s="168">
        <f>ROUND(I198*H198,2)</f>
        <v>0</v>
      </c>
      <c r="BL198" s="17" t="s">
        <v>121</v>
      </c>
      <c r="BM198" s="167" t="s">
        <v>253</v>
      </c>
    </row>
    <row r="199" spans="1:65" s="2" customFormat="1" ht="33" customHeight="1">
      <c r="A199" s="32"/>
      <c r="B199" s="155"/>
      <c r="C199" s="156" t="s">
        <v>254</v>
      </c>
      <c r="D199" s="156" t="s">
        <v>116</v>
      </c>
      <c r="E199" s="157" t="s">
        <v>255</v>
      </c>
      <c r="F199" s="158" t="s">
        <v>256</v>
      </c>
      <c r="G199" s="159" t="s">
        <v>257</v>
      </c>
      <c r="H199" s="160">
        <v>12</v>
      </c>
      <c r="I199" s="161"/>
      <c r="J199" s="162">
        <f>ROUND(I199*H199,2)</f>
        <v>0</v>
      </c>
      <c r="K199" s="158" t="s">
        <v>120</v>
      </c>
      <c r="L199" s="33"/>
      <c r="M199" s="163" t="s">
        <v>1</v>
      </c>
      <c r="N199" s="164" t="s">
        <v>39</v>
      </c>
      <c r="O199" s="58"/>
      <c r="P199" s="165">
        <f>O199*H199</f>
        <v>0</v>
      </c>
      <c r="Q199" s="165">
        <v>2.1350000000000001E-2</v>
      </c>
      <c r="R199" s="165">
        <f>Q199*H199</f>
        <v>0.25619999999999998</v>
      </c>
      <c r="S199" s="165">
        <v>0</v>
      </c>
      <c r="T199" s="166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7" t="s">
        <v>121</v>
      </c>
      <c r="AT199" s="167" t="s">
        <v>116</v>
      </c>
      <c r="AU199" s="167" t="s">
        <v>81</v>
      </c>
      <c r="AY199" s="17" t="s">
        <v>113</v>
      </c>
      <c r="BE199" s="168">
        <f>IF(N199="základní",J199,0)</f>
        <v>0</v>
      </c>
      <c r="BF199" s="168">
        <f>IF(N199="snížená",J199,0)</f>
        <v>0</v>
      </c>
      <c r="BG199" s="168">
        <f>IF(N199="zákl. přenesená",J199,0)</f>
        <v>0</v>
      </c>
      <c r="BH199" s="168">
        <f>IF(N199="sníž. přenesená",J199,0)</f>
        <v>0</v>
      </c>
      <c r="BI199" s="168">
        <f>IF(N199="nulová",J199,0)</f>
        <v>0</v>
      </c>
      <c r="BJ199" s="17" t="s">
        <v>79</v>
      </c>
      <c r="BK199" s="168">
        <f>ROUND(I199*H199,2)</f>
        <v>0</v>
      </c>
      <c r="BL199" s="17" t="s">
        <v>121</v>
      </c>
      <c r="BM199" s="167" t="s">
        <v>258</v>
      </c>
    </row>
    <row r="200" spans="1:65" s="2" customFormat="1" ht="21.75" customHeight="1">
      <c r="A200" s="32"/>
      <c r="B200" s="155"/>
      <c r="C200" s="156" t="s">
        <v>259</v>
      </c>
      <c r="D200" s="156" t="s">
        <v>116</v>
      </c>
      <c r="E200" s="157" t="s">
        <v>260</v>
      </c>
      <c r="F200" s="158" t="s">
        <v>261</v>
      </c>
      <c r="G200" s="159" t="s">
        <v>152</v>
      </c>
      <c r="H200" s="160">
        <v>900</v>
      </c>
      <c r="I200" s="161"/>
      <c r="J200" s="162">
        <f>ROUND(I200*H200,2)</f>
        <v>0</v>
      </c>
      <c r="K200" s="158" t="s">
        <v>120</v>
      </c>
      <c r="L200" s="33"/>
      <c r="M200" s="163" t="s">
        <v>1</v>
      </c>
      <c r="N200" s="164" t="s">
        <v>39</v>
      </c>
      <c r="O200" s="58"/>
      <c r="P200" s="165">
        <f>O200*H200</f>
        <v>0</v>
      </c>
      <c r="Q200" s="165">
        <v>0</v>
      </c>
      <c r="R200" s="165">
        <f>Q200*H200</f>
        <v>0</v>
      </c>
      <c r="S200" s="165">
        <v>0</v>
      </c>
      <c r="T200" s="166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7" t="s">
        <v>121</v>
      </c>
      <c r="AT200" s="167" t="s">
        <v>116</v>
      </c>
      <c r="AU200" s="167" t="s">
        <v>81</v>
      </c>
      <c r="AY200" s="17" t="s">
        <v>113</v>
      </c>
      <c r="BE200" s="168">
        <f>IF(N200="základní",J200,0)</f>
        <v>0</v>
      </c>
      <c r="BF200" s="168">
        <f>IF(N200="snížená",J200,0)</f>
        <v>0</v>
      </c>
      <c r="BG200" s="168">
        <f>IF(N200="zákl. přenesená",J200,0)</f>
        <v>0</v>
      </c>
      <c r="BH200" s="168">
        <f>IF(N200="sníž. přenesená",J200,0)</f>
        <v>0</v>
      </c>
      <c r="BI200" s="168">
        <f>IF(N200="nulová",J200,0)</f>
        <v>0</v>
      </c>
      <c r="BJ200" s="17" t="s">
        <v>79</v>
      </c>
      <c r="BK200" s="168">
        <f>ROUND(I200*H200,2)</f>
        <v>0</v>
      </c>
      <c r="BL200" s="17" t="s">
        <v>121</v>
      </c>
      <c r="BM200" s="167" t="s">
        <v>262</v>
      </c>
    </row>
    <row r="201" spans="1:65" s="13" customFormat="1">
      <c r="B201" s="169"/>
      <c r="D201" s="170" t="s">
        <v>123</v>
      </c>
      <c r="E201" s="171" t="s">
        <v>1</v>
      </c>
      <c r="F201" s="172" t="s">
        <v>263</v>
      </c>
      <c r="H201" s="173">
        <v>900</v>
      </c>
      <c r="I201" s="174"/>
      <c r="L201" s="169"/>
      <c r="M201" s="175"/>
      <c r="N201" s="176"/>
      <c r="O201" s="176"/>
      <c r="P201" s="176"/>
      <c r="Q201" s="176"/>
      <c r="R201" s="176"/>
      <c r="S201" s="176"/>
      <c r="T201" s="177"/>
      <c r="AT201" s="171" t="s">
        <v>123</v>
      </c>
      <c r="AU201" s="171" t="s">
        <v>81</v>
      </c>
      <c r="AV201" s="13" t="s">
        <v>81</v>
      </c>
      <c r="AW201" s="13" t="s">
        <v>30</v>
      </c>
      <c r="AX201" s="13" t="s">
        <v>74</v>
      </c>
      <c r="AY201" s="171" t="s">
        <v>113</v>
      </c>
    </row>
    <row r="202" spans="1:65" s="14" customFormat="1">
      <c r="B202" s="178"/>
      <c r="D202" s="170" t="s">
        <v>123</v>
      </c>
      <c r="E202" s="179" t="s">
        <v>1</v>
      </c>
      <c r="F202" s="180" t="s">
        <v>125</v>
      </c>
      <c r="H202" s="181">
        <v>900</v>
      </c>
      <c r="I202" s="182"/>
      <c r="L202" s="178"/>
      <c r="M202" s="183"/>
      <c r="N202" s="184"/>
      <c r="O202" s="184"/>
      <c r="P202" s="184"/>
      <c r="Q202" s="184"/>
      <c r="R202" s="184"/>
      <c r="S202" s="184"/>
      <c r="T202" s="185"/>
      <c r="AT202" s="179" t="s">
        <v>123</v>
      </c>
      <c r="AU202" s="179" t="s">
        <v>81</v>
      </c>
      <c r="AV202" s="14" t="s">
        <v>121</v>
      </c>
      <c r="AW202" s="14" t="s">
        <v>30</v>
      </c>
      <c r="AX202" s="14" t="s">
        <v>79</v>
      </c>
      <c r="AY202" s="179" t="s">
        <v>113</v>
      </c>
    </row>
    <row r="203" spans="1:65" s="12" customFormat="1" ht="22.9" customHeight="1">
      <c r="B203" s="142"/>
      <c r="D203" s="143" t="s">
        <v>73</v>
      </c>
      <c r="E203" s="153" t="s">
        <v>81</v>
      </c>
      <c r="F203" s="153" t="s">
        <v>264</v>
      </c>
      <c r="I203" s="145"/>
      <c r="J203" s="154">
        <f>BK203</f>
        <v>0</v>
      </c>
      <c r="L203" s="142"/>
      <c r="M203" s="147"/>
      <c r="N203" s="148"/>
      <c r="O203" s="148"/>
      <c r="P203" s="149">
        <f>SUM(P204:P224)</f>
        <v>0</v>
      </c>
      <c r="Q203" s="148"/>
      <c r="R203" s="149">
        <f>SUM(R204:R224)</f>
        <v>27.868956600000001</v>
      </c>
      <c r="S203" s="148"/>
      <c r="T203" s="150">
        <f>SUM(T204:T224)</f>
        <v>0</v>
      </c>
      <c r="AR203" s="143" t="s">
        <v>79</v>
      </c>
      <c r="AT203" s="151" t="s">
        <v>73</v>
      </c>
      <c r="AU203" s="151" t="s">
        <v>79</v>
      </c>
      <c r="AY203" s="143" t="s">
        <v>113</v>
      </c>
      <c r="BK203" s="152">
        <f>SUM(BK204:BK224)</f>
        <v>0</v>
      </c>
    </row>
    <row r="204" spans="1:65" s="2" customFormat="1" ht="33" customHeight="1">
      <c r="A204" s="32"/>
      <c r="B204" s="155"/>
      <c r="C204" s="156" t="s">
        <v>265</v>
      </c>
      <c r="D204" s="156" t="s">
        <v>116</v>
      </c>
      <c r="E204" s="157" t="s">
        <v>266</v>
      </c>
      <c r="F204" s="158" t="s">
        <v>267</v>
      </c>
      <c r="G204" s="159" t="s">
        <v>119</v>
      </c>
      <c r="H204" s="160">
        <v>14</v>
      </c>
      <c r="I204" s="161"/>
      <c r="J204" s="162">
        <f>ROUND(I204*H204,2)</f>
        <v>0</v>
      </c>
      <c r="K204" s="158" t="s">
        <v>120</v>
      </c>
      <c r="L204" s="33"/>
      <c r="M204" s="163" t="s">
        <v>1</v>
      </c>
      <c r="N204" s="164" t="s">
        <v>39</v>
      </c>
      <c r="O204" s="58"/>
      <c r="P204" s="165">
        <f>O204*H204</f>
        <v>0</v>
      </c>
      <c r="Q204" s="165">
        <v>0</v>
      </c>
      <c r="R204" s="165">
        <f>Q204*H204</f>
        <v>0</v>
      </c>
      <c r="S204" s="165">
        <v>0</v>
      </c>
      <c r="T204" s="166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7" t="s">
        <v>121</v>
      </c>
      <c r="AT204" s="167" t="s">
        <v>116</v>
      </c>
      <c r="AU204" s="167" t="s">
        <v>81</v>
      </c>
      <c r="AY204" s="17" t="s">
        <v>113</v>
      </c>
      <c r="BE204" s="168">
        <f>IF(N204="základní",J204,0)</f>
        <v>0</v>
      </c>
      <c r="BF204" s="168">
        <f>IF(N204="snížená",J204,0)</f>
        <v>0</v>
      </c>
      <c r="BG204" s="168">
        <f>IF(N204="zákl. přenesená",J204,0)</f>
        <v>0</v>
      </c>
      <c r="BH204" s="168">
        <f>IF(N204="sníž. přenesená",J204,0)</f>
        <v>0</v>
      </c>
      <c r="BI204" s="168">
        <f>IF(N204="nulová",J204,0)</f>
        <v>0</v>
      </c>
      <c r="BJ204" s="17" t="s">
        <v>79</v>
      </c>
      <c r="BK204" s="168">
        <f>ROUND(I204*H204,2)</f>
        <v>0</v>
      </c>
      <c r="BL204" s="17" t="s">
        <v>121</v>
      </c>
      <c r="BM204" s="167" t="s">
        <v>268</v>
      </c>
    </row>
    <row r="205" spans="1:65" s="15" customFormat="1">
      <c r="B205" s="196"/>
      <c r="D205" s="170" t="s">
        <v>123</v>
      </c>
      <c r="E205" s="197" t="s">
        <v>1</v>
      </c>
      <c r="F205" s="198" t="s">
        <v>204</v>
      </c>
      <c r="H205" s="197" t="s">
        <v>1</v>
      </c>
      <c r="I205" s="199"/>
      <c r="L205" s="196"/>
      <c r="M205" s="200"/>
      <c r="N205" s="201"/>
      <c r="O205" s="201"/>
      <c r="P205" s="201"/>
      <c r="Q205" s="201"/>
      <c r="R205" s="201"/>
      <c r="S205" s="201"/>
      <c r="T205" s="202"/>
      <c r="AT205" s="197" t="s">
        <v>123</v>
      </c>
      <c r="AU205" s="197" t="s">
        <v>81</v>
      </c>
      <c r="AV205" s="15" t="s">
        <v>79</v>
      </c>
      <c r="AW205" s="15" t="s">
        <v>30</v>
      </c>
      <c r="AX205" s="15" t="s">
        <v>74</v>
      </c>
      <c r="AY205" s="197" t="s">
        <v>113</v>
      </c>
    </row>
    <row r="206" spans="1:65" s="13" customFormat="1">
      <c r="B206" s="169"/>
      <c r="D206" s="170" t="s">
        <v>123</v>
      </c>
      <c r="E206" s="171" t="s">
        <v>1</v>
      </c>
      <c r="F206" s="172" t="s">
        <v>205</v>
      </c>
      <c r="H206" s="173">
        <v>14</v>
      </c>
      <c r="I206" s="174"/>
      <c r="L206" s="169"/>
      <c r="M206" s="175"/>
      <c r="N206" s="176"/>
      <c r="O206" s="176"/>
      <c r="P206" s="176"/>
      <c r="Q206" s="176"/>
      <c r="R206" s="176"/>
      <c r="S206" s="176"/>
      <c r="T206" s="177"/>
      <c r="AT206" s="171" t="s">
        <v>123</v>
      </c>
      <c r="AU206" s="171" t="s">
        <v>81</v>
      </c>
      <c r="AV206" s="13" t="s">
        <v>81</v>
      </c>
      <c r="AW206" s="13" t="s">
        <v>30</v>
      </c>
      <c r="AX206" s="13" t="s">
        <v>74</v>
      </c>
      <c r="AY206" s="171" t="s">
        <v>113</v>
      </c>
    </row>
    <row r="207" spans="1:65" s="14" customFormat="1">
      <c r="B207" s="178"/>
      <c r="D207" s="170" t="s">
        <v>123</v>
      </c>
      <c r="E207" s="179" t="s">
        <v>1</v>
      </c>
      <c r="F207" s="180" t="s">
        <v>125</v>
      </c>
      <c r="H207" s="181">
        <v>14</v>
      </c>
      <c r="I207" s="182"/>
      <c r="L207" s="178"/>
      <c r="M207" s="183"/>
      <c r="N207" s="184"/>
      <c r="O207" s="184"/>
      <c r="P207" s="184"/>
      <c r="Q207" s="184"/>
      <c r="R207" s="184"/>
      <c r="S207" s="184"/>
      <c r="T207" s="185"/>
      <c r="AT207" s="179" t="s">
        <v>123</v>
      </c>
      <c r="AU207" s="179" t="s">
        <v>81</v>
      </c>
      <c r="AV207" s="14" t="s">
        <v>121</v>
      </c>
      <c r="AW207" s="14" t="s">
        <v>30</v>
      </c>
      <c r="AX207" s="14" t="s">
        <v>79</v>
      </c>
      <c r="AY207" s="179" t="s">
        <v>113</v>
      </c>
    </row>
    <row r="208" spans="1:65" s="2" customFormat="1" ht="44.25" customHeight="1">
      <c r="A208" s="32"/>
      <c r="B208" s="155"/>
      <c r="C208" s="156" t="s">
        <v>269</v>
      </c>
      <c r="D208" s="156" t="s">
        <v>116</v>
      </c>
      <c r="E208" s="157" t="s">
        <v>270</v>
      </c>
      <c r="F208" s="158" t="s">
        <v>271</v>
      </c>
      <c r="G208" s="159" t="s">
        <v>152</v>
      </c>
      <c r="H208" s="160">
        <v>73.5</v>
      </c>
      <c r="I208" s="161"/>
      <c r="J208" s="162">
        <f>ROUND(I208*H208,2)</f>
        <v>0</v>
      </c>
      <c r="K208" s="158" t="s">
        <v>120</v>
      </c>
      <c r="L208" s="33"/>
      <c r="M208" s="163" t="s">
        <v>1</v>
      </c>
      <c r="N208" s="164" t="s">
        <v>39</v>
      </c>
      <c r="O208" s="58"/>
      <c r="P208" s="165">
        <f>O208*H208</f>
        <v>0</v>
      </c>
      <c r="Q208" s="165">
        <v>3.1E-4</v>
      </c>
      <c r="R208" s="165">
        <f>Q208*H208</f>
        <v>2.2785E-2</v>
      </c>
      <c r="S208" s="165">
        <v>0</v>
      </c>
      <c r="T208" s="166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7" t="s">
        <v>121</v>
      </c>
      <c r="AT208" s="167" t="s">
        <v>116</v>
      </c>
      <c r="AU208" s="167" t="s">
        <v>81</v>
      </c>
      <c r="AY208" s="17" t="s">
        <v>113</v>
      </c>
      <c r="BE208" s="168">
        <f>IF(N208="základní",J208,0)</f>
        <v>0</v>
      </c>
      <c r="BF208" s="168">
        <f>IF(N208="snížená",J208,0)</f>
        <v>0</v>
      </c>
      <c r="BG208" s="168">
        <f>IF(N208="zákl. přenesená",J208,0)</f>
        <v>0</v>
      </c>
      <c r="BH208" s="168">
        <f>IF(N208="sníž. přenesená",J208,0)</f>
        <v>0</v>
      </c>
      <c r="BI208" s="168">
        <f>IF(N208="nulová",J208,0)</f>
        <v>0</v>
      </c>
      <c r="BJ208" s="17" t="s">
        <v>79</v>
      </c>
      <c r="BK208" s="168">
        <f>ROUND(I208*H208,2)</f>
        <v>0</v>
      </c>
      <c r="BL208" s="17" t="s">
        <v>121</v>
      </c>
      <c r="BM208" s="167" t="s">
        <v>272</v>
      </c>
    </row>
    <row r="209" spans="1:65" s="13" customFormat="1">
      <c r="B209" s="169"/>
      <c r="D209" s="170" t="s">
        <v>123</v>
      </c>
      <c r="E209" s="171" t="s">
        <v>1</v>
      </c>
      <c r="F209" s="172" t="s">
        <v>273</v>
      </c>
      <c r="H209" s="173">
        <v>73.5</v>
      </c>
      <c r="I209" s="174"/>
      <c r="L209" s="169"/>
      <c r="M209" s="175"/>
      <c r="N209" s="176"/>
      <c r="O209" s="176"/>
      <c r="P209" s="176"/>
      <c r="Q209" s="176"/>
      <c r="R209" s="176"/>
      <c r="S209" s="176"/>
      <c r="T209" s="177"/>
      <c r="AT209" s="171" t="s">
        <v>123</v>
      </c>
      <c r="AU209" s="171" t="s">
        <v>81</v>
      </c>
      <c r="AV209" s="13" t="s">
        <v>81</v>
      </c>
      <c r="AW209" s="13" t="s">
        <v>30</v>
      </c>
      <c r="AX209" s="13" t="s">
        <v>74</v>
      </c>
      <c r="AY209" s="171" t="s">
        <v>113</v>
      </c>
    </row>
    <row r="210" spans="1:65" s="14" customFormat="1">
      <c r="B210" s="178"/>
      <c r="D210" s="170" t="s">
        <v>123</v>
      </c>
      <c r="E210" s="179" t="s">
        <v>1</v>
      </c>
      <c r="F210" s="180" t="s">
        <v>125</v>
      </c>
      <c r="H210" s="181">
        <v>73.5</v>
      </c>
      <c r="I210" s="182"/>
      <c r="L210" s="178"/>
      <c r="M210" s="183"/>
      <c r="N210" s="184"/>
      <c r="O210" s="184"/>
      <c r="P210" s="184"/>
      <c r="Q210" s="184"/>
      <c r="R210" s="184"/>
      <c r="S210" s="184"/>
      <c r="T210" s="185"/>
      <c r="AT210" s="179" t="s">
        <v>123</v>
      </c>
      <c r="AU210" s="179" t="s">
        <v>81</v>
      </c>
      <c r="AV210" s="14" t="s">
        <v>121</v>
      </c>
      <c r="AW210" s="14" t="s">
        <v>30</v>
      </c>
      <c r="AX210" s="14" t="s">
        <v>79</v>
      </c>
      <c r="AY210" s="179" t="s">
        <v>113</v>
      </c>
    </row>
    <row r="211" spans="1:65" s="2" customFormat="1" ht="21.75" customHeight="1">
      <c r="A211" s="32"/>
      <c r="B211" s="155"/>
      <c r="C211" s="186" t="s">
        <v>274</v>
      </c>
      <c r="D211" s="186" t="s">
        <v>133</v>
      </c>
      <c r="E211" s="187" t="s">
        <v>275</v>
      </c>
      <c r="F211" s="188" t="s">
        <v>276</v>
      </c>
      <c r="G211" s="189" t="s">
        <v>152</v>
      </c>
      <c r="H211" s="190">
        <v>73.5</v>
      </c>
      <c r="I211" s="191"/>
      <c r="J211" s="192">
        <f>ROUND(I211*H211,2)</f>
        <v>0</v>
      </c>
      <c r="K211" s="188" t="s">
        <v>120</v>
      </c>
      <c r="L211" s="193"/>
      <c r="M211" s="194" t="s">
        <v>1</v>
      </c>
      <c r="N211" s="195" t="s">
        <v>39</v>
      </c>
      <c r="O211" s="58"/>
      <c r="P211" s="165">
        <f>O211*H211</f>
        <v>0</v>
      </c>
      <c r="Q211" s="165">
        <v>2.9999999999999997E-4</v>
      </c>
      <c r="R211" s="165">
        <f>Q211*H211</f>
        <v>2.2049999999999997E-2</v>
      </c>
      <c r="S211" s="165">
        <v>0</v>
      </c>
      <c r="T211" s="166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7" t="s">
        <v>137</v>
      </c>
      <c r="AT211" s="167" t="s">
        <v>133</v>
      </c>
      <c r="AU211" s="167" t="s">
        <v>81</v>
      </c>
      <c r="AY211" s="17" t="s">
        <v>113</v>
      </c>
      <c r="BE211" s="168">
        <f>IF(N211="základní",J211,0)</f>
        <v>0</v>
      </c>
      <c r="BF211" s="168">
        <f>IF(N211="snížená",J211,0)</f>
        <v>0</v>
      </c>
      <c r="BG211" s="168">
        <f>IF(N211="zákl. přenesená",J211,0)</f>
        <v>0</v>
      </c>
      <c r="BH211" s="168">
        <f>IF(N211="sníž. přenesená",J211,0)</f>
        <v>0</v>
      </c>
      <c r="BI211" s="168">
        <f>IF(N211="nulová",J211,0)</f>
        <v>0</v>
      </c>
      <c r="BJ211" s="17" t="s">
        <v>79</v>
      </c>
      <c r="BK211" s="168">
        <f>ROUND(I211*H211,2)</f>
        <v>0</v>
      </c>
      <c r="BL211" s="17" t="s">
        <v>121</v>
      </c>
      <c r="BM211" s="167" t="s">
        <v>277</v>
      </c>
    </row>
    <row r="212" spans="1:65" s="2" customFormat="1" ht="33" customHeight="1">
      <c r="A212" s="32"/>
      <c r="B212" s="155"/>
      <c r="C212" s="156" t="s">
        <v>278</v>
      </c>
      <c r="D212" s="156" t="s">
        <v>116</v>
      </c>
      <c r="E212" s="157" t="s">
        <v>279</v>
      </c>
      <c r="F212" s="158" t="s">
        <v>280</v>
      </c>
      <c r="G212" s="159" t="s">
        <v>119</v>
      </c>
      <c r="H212" s="160">
        <v>1.26</v>
      </c>
      <c r="I212" s="161"/>
      <c r="J212" s="162">
        <f>ROUND(I212*H212,2)</f>
        <v>0</v>
      </c>
      <c r="K212" s="158" t="s">
        <v>120</v>
      </c>
      <c r="L212" s="33"/>
      <c r="M212" s="163" t="s">
        <v>1</v>
      </c>
      <c r="N212" s="164" t="s">
        <v>39</v>
      </c>
      <c r="O212" s="58"/>
      <c r="P212" s="165">
        <f>O212*H212</f>
        <v>0</v>
      </c>
      <c r="Q212" s="165">
        <v>2.16</v>
      </c>
      <c r="R212" s="165">
        <f>Q212*H212</f>
        <v>2.7216</v>
      </c>
      <c r="S212" s="165">
        <v>0</v>
      </c>
      <c r="T212" s="166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7" t="s">
        <v>121</v>
      </c>
      <c r="AT212" s="167" t="s">
        <v>116</v>
      </c>
      <c r="AU212" s="167" t="s">
        <v>81</v>
      </c>
      <c r="AY212" s="17" t="s">
        <v>113</v>
      </c>
      <c r="BE212" s="168">
        <f>IF(N212="základní",J212,0)</f>
        <v>0</v>
      </c>
      <c r="BF212" s="168">
        <f>IF(N212="snížená",J212,0)</f>
        <v>0</v>
      </c>
      <c r="BG212" s="168">
        <f>IF(N212="zákl. přenesená",J212,0)</f>
        <v>0</v>
      </c>
      <c r="BH212" s="168">
        <f>IF(N212="sníž. přenesená",J212,0)</f>
        <v>0</v>
      </c>
      <c r="BI212" s="168">
        <f>IF(N212="nulová",J212,0)</f>
        <v>0</v>
      </c>
      <c r="BJ212" s="17" t="s">
        <v>79</v>
      </c>
      <c r="BK212" s="168">
        <f>ROUND(I212*H212,2)</f>
        <v>0</v>
      </c>
      <c r="BL212" s="17" t="s">
        <v>121</v>
      </c>
      <c r="BM212" s="167" t="s">
        <v>281</v>
      </c>
    </row>
    <row r="213" spans="1:65" s="15" customFormat="1">
      <c r="B213" s="196"/>
      <c r="D213" s="170" t="s">
        <v>123</v>
      </c>
      <c r="E213" s="197" t="s">
        <v>1</v>
      </c>
      <c r="F213" s="198" t="s">
        <v>282</v>
      </c>
      <c r="H213" s="197" t="s">
        <v>1</v>
      </c>
      <c r="I213" s="199"/>
      <c r="L213" s="196"/>
      <c r="M213" s="200"/>
      <c r="N213" s="201"/>
      <c r="O213" s="201"/>
      <c r="P213" s="201"/>
      <c r="Q213" s="201"/>
      <c r="R213" s="201"/>
      <c r="S213" s="201"/>
      <c r="T213" s="202"/>
      <c r="AT213" s="197" t="s">
        <v>123</v>
      </c>
      <c r="AU213" s="197" t="s">
        <v>81</v>
      </c>
      <c r="AV213" s="15" t="s">
        <v>79</v>
      </c>
      <c r="AW213" s="15" t="s">
        <v>30</v>
      </c>
      <c r="AX213" s="15" t="s">
        <v>74</v>
      </c>
      <c r="AY213" s="197" t="s">
        <v>113</v>
      </c>
    </row>
    <row r="214" spans="1:65" s="13" customFormat="1">
      <c r="B214" s="169"/>
      <c r="D214" s="170" t="s">
        <v>123</v>
      </c>
      <c r="E214" s="171" t="s">
        <v>1</v>
      </c>
      <c r="F214" s="172" t="s">
        <v>283</v>
      </c>
      <c r="H214" s="173">
        <v>1.26</v>
      </c>
      <c r="I214" s="174"/>
      <c r="L214" s="169"/>
      <c r="M214" s="175"/>
      <c r="N214" s="176"/>
      <c r="O214" s="176"/>
      <c r="P214" s="176"/>
      <c r="Q214" s="176"/>
      <c r="R214" s="176"/>
      <c r="S214" s="176"/>
      <c r="T214" s="177"/>
      <c r="AT214" s="171" t="s">
        <v>123</v>
      </c>
      <c r="AU214" s="171" t="s">
        <v>81</v>
      </c>
      <c r="AV214" s="13" t="s">
        <v>81</v>
      </c>
      <c r="AW214" s="13" t="s">
        <v>30</v>
      </c>
      <c r="AX214" s="13" t="s">
        <v>74</v>
      </c>
      <c r="AY214" s="171" t="s">
        <v>113</v>
      </c>
    </row>
    <row r="215" spans="1:65" s="14" customFormat="1">
      <c r="B215" s="178"/>
      <c r="D215" s="170" t="s">
        <v>123</v>
      </c>
      <c r="E215" s="179" t="s">
        <v>1</v>
      </c>
      <c r="F215" s="180" t="s">
        <v>125</v>
      </c>
      <c r="H215" s="181">
        <v>1.26</v>
      </c>
      <c r="I215" s="182"/>
      <c r="L215" s="178"/>
      <c r="M215" s="183"/>
      <c r="N215" s="184"/>
      <c r="O215" s="184"/>
      <c r="P215" s="184"/>
      <c r="Q215" s="184"/>
      <c r="R215" s="184"/>
      <c r="S215" s="184"/>
      <c r="T215" s="185"/>
      <c r="AT215" s="179" t="s">
        <v>123</v>
      </c>
      <c r="AU215" s="179" t="s">
        <v>81</v>
      </c>
      <c r="AV215" s="14" t="s">
        <v>121</v>
      </c>
      <c r="AW215" s="14" t="s">
        <v>30</v>
      </c>
      <c r="AX215" s="14" t="s">
        <v>79</v>
      </c>
      <c r="AY215" s="179" t="s">
        <v>113</v>
      </c>
    </row>
    <row r="216" spans="1:65" s="2" customFormat="1" ht="21.75" customHeight="1">
      <c r="A216" s="32"/>
      <c r="B216" s="155"/>
      <c r="C216" s="156" t="s">
        <v>284</v>
      </c>
      <c r="D216" s="156" t="s">
        <v>116</v>
      </c>
      <c r="E216" s="157" t="s">
        <v>285</v>
      </c>
      <c r="F216" s="158" t="s">
        <v>286</v>
      </c>
      <c r="G216" s="159" t="s">
        <v>119</v>
      </c>
      <c r="H216" s="160">
        <v>10.08</v>
      </c>
      <c r="I216" s="161"/>
      <c r="J216" s="162">
        <f>ROUND(I216*H216,2)</f>
        <v>0</v>
      </c>
      <c r="K216" s="158" t="s">
        <v>120</v>
      </c>
      <c r="L216" s="33"/>
      <c r="M216" s="163" t="s">
        <v>1</v>
      </c>
      <c r="N216" s="164" t="s">
        <v>39</v>
      </c>
      <c r="O216" s="58"/>
      <c r="P216" s="165">
        <f>O216*H216</f>
        <v>0</v>
      </c>
      <c r="Q216" s="165">
        <v>2.47214</v>
      </c>
      <c r="R216" s="165">
        <f>Q216*H216</f>
        <v>24.919171200000001</v>
      </c>
      <c r="S216" s="165">
        <v>0</v>
      </c>
      <c r="T216" s="166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7" t="s">
        <v>121</v>
      </c>
      <c r="AT216" s="167" t="s">
        <v>116</v>
      </c>
      <c r="AU216" s="167" t="s">
        <v>81</v>
      </c>
      <c r="AY216" s="17" t="s">
        <v>113</v>
      </c>
      <c r="BE216" s="168">
        <f>IF(N216="základní",J216,0)</f>
        <v>0</v>
      </c>
      <c r="BF216" s="168">
        <f>IF(N216="snížená",J216,0)</f>
        <v>0</v>
      </c>
      <c r="BG216" s="168">
        <f>IF(N216="zákl. přenesená",J216,0)</f>
        <v>0</v>
      </c>
      <c r="BH216" s="168">
        <f>IF(N216="sníž. přenesená",J216,0)</f>
        <v>0</v>
      </c>
      <c r="BI216" s="168">
        <f>IF(N216="nulová",J216,0)</f>
        <v>0</v>
      </c>
      <c r="BJ216" s="17" t="s">
        <v>79</v>
      </c>
      <c r="BK216" s="168">
        <f>ROUND(I216*H216,2)</f>
        <v>0</v>
      </c>
      <c r="BL216" s="17" t="s">
        <v>121</v>
      </c>
      <c r="BM216" s="167" t="s">
        <v>287</v>
      </c>
    </row>
    <row r="217" spans="1:65" s="15" customFormat="1">
      <c r="B217" s="196"/>
      <c r="D217" s="170" t="s">
        <v>123</v>
      </c>
      <c r="E217" s="197" t="s">
        <v>1</v>
      </c>
      <c r="F217" s="198" t="s">
        <v>288</v>
      </c>
      <c r="H217" s="197" t="s">
        <v>1</v>
      </c>
      <c r="I217" s="199"/>
      <c r="L217" s="196"/>
      <c r="M217" s="200"/>
      <c r="N217" s="201"/>
      <c r="O217" s="201"/>
      <c r="P217" s="201"/>
      <c r="Q217" s="201"/>
      <c r="R217" s="201"/>
      <c r="S217" s="201"/>
      <c r="T217" s="202"/>
      <c r="AT217" s="197" t="s">
        <v>123</v>
      </c>
      <c r="AU217" s="197" t="s">
        <v>81</v>
      </c>
      <c r="AV217" s="15" t="s">
        <v>79</v>
      </c>
      <c r="AW217" s="15" t="s">
        <v>30</v>
      </c>
      <c r="AX217" s="15" t="s">
        <v>74</v>
      </c>
      <c r="AY217" s="197" t="s">
        <v>113</v>
      </c>
    </row>
    <row r="218" spans="1:65" s="13" customFormat="1">
      <c r="B218" s="169"/>
      <c r="D218" s="170" t="s">
        <v>123</v>
      </c>
      <c r="E218" s="171" t="s">
        <v>1</v>
      </c>
      <c r="F218" s="172" t="s">
        <v>289</v>
      </c>
      <c r="H218" s="173">
        <v>10.08</v>
      </c>
      <c r="I218" s="174"/>
      <c r="L218" s="169"/>
      <c r="M218" s="175"/>
      <c r="N218" s="176"/>
      <c r="O218" s="176"/>
      <c r="P218" s="176"/>
      <c r="Q218" s="176"/>
      <c r="R218" s="176"/>
      <c r="S218" s="176"/>
      <c r="T218" s="177"/>
      <c r="AT218" s="171" t="s">
        <v>123</v>
      </c>
      <c r="AU218" s="171" t="s">
        <v>81</v>
      </c>
      <c r="AV218" s="13" t="s">
        <v>81</v>
      </c>
      <c r="AW218" s="13" t="s">
        <v>30</v>
      </c>
      <c r="AX218" s="13" t="s">
        <v>74</v>
      </c>
      <c r="AY218" s="171" t="s">
        <v>113</v>
      </c>
    </row>
    <row r="219" spans="1:65" s="14" customFormat="1">
      <c r="B219" s="178"/>
      <c r="D219" s="170" t="s">
        <v>123</v>
      </c>
      <c r="E219" s="179" t="s">
        <v>1</v>
      </c>
      <c r="F219" s="180" t="s">
        <v>125</v>
      </c>
      <c r="H219" s="181">
        <v>10.08</v>
      </c>
      <c r="I219" s="182"/>
      <c r="L219" s="178"/>
      <c r="M219" s="183"/>
      <c r="N219" s="184"/>
      <c r="O219" s="184"/>
      <c r="P219" s="184"/>
      <c r="Q219" s="184"/>
      <c r="R219" s="184"/>
      <c r="S219" s="184"/>
      <c r="T219" s="185"/>
      <c r="AT219" s="179" t="s">
        <v>123</v>
      </c>
      <c r="AU219" s="179" t="s">
        <v>81</v>
      </c>
      <c r="AV219" s="14" t="s">
        <v>121</v>
      </c>
      <c r="AW219" s="14" t="s">
        <v>30</v>
      </c>
      <c r="AX219" s="14" t="s">
        <v>79</v>
      </c>
      <c r="AY219" s="179" t="s">
        <v>113</v>
      </c>
    </row>
    <row r="220" spans="1:65" s="2" customFormat="1" ht="16.5" customHeight="1">
      <c r="A220" s="32"/>
      <c r="B220" s="155"/>
      <c r="C220" s="156" t="s">
        <v>290</v>
      </c>
      <c r="D220" s="156" t="s">
        <v>116</v>
      </c>
      <c r="E220" s="157" t="s">
        <v>291</v>
      </c>
      <c r="F220" s="158" t="s">
        <v>292</v>
      </c>
      <c r="G220" s="159" t="s">
        <v>152</v>
      </c>
      <c r="H220" s="160">
        <v>68.16</v>
      </c>
      <c r="I220" s="161"/>
      <c r="J220" s="162">
        <f>ROUND(I220*H220,2)</f>
        <v>0</v>
      </c>
      <c r="K220" s="158" t="s">
        <v>120</v>
      </c>
      <c r="L220" s="33"/>
      <c r="M220" s="163" t="s">
        <v>1</v>
      </c>
      <c r="N220" s="164" t="s">
        <v>39</v>
      </c>
      <c r="O220" s="58"/>
      <c r="P220" s="165">
        <f>O220*H220</f>
        <v>0</v>
      </c>
      <c r="Q220" s="165">
        <v>2.6900000000000001E-3</v>
      </c>
      <c r="R220" s="165">
        <f>Q220*H220</f>
        <v>0.1833504</v>
      </c>
      <c r="S220" s="165">
        <v>0</v>
      </c>
      <c r="T220" s="166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7" t="s">
        <v>121</v>
      </c>
      <c r="AT220" s="167" t="s">
        <v>116</v>
      </c>
      <c r="AU220" s="167" t="s">
        <v>81</v>
      </c>
      <c r="AY220" s="17" t="s">
        <v>113</v>
      </c>
      <c r="BE220" s="168">
        <f>IF(N220="základní",J220,0)</f>
        <v>0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17" t="s">
        <v>79</v>
      </c>
      <c r="BK220" s="168">
        <f>ROUND(I220*H220,2)</f>
        <v>0</v>
      </c>
      <c r="BL220" s="17" t="s">
        <v>121</v>
      </c>
      <c r="BM220" s="167" t="s">
        <v>293</v>
      </c>
    </row>
    <row r="221" spans="1:65" s="13" customFormat="1">
      <c r="B221" s="169"/>
      <c r="D221" s="170" t="s">
        <v>123</v>
      </c>
      <c r="E221" s="171" t="s">
        <v>1</v>
      </c>
      <c r="F221" s="172" t="s">
        <v>294</v>
      </c>
      <c r="H221" s="173">
        <v>67.2</v>
      </c>
      <c r="I221" s="174"/>
      <c r="L221" s="169"/>
      <c r="M221" s="175"/>
      <c r="N221" s="176"/>
      <c r="O221" s="176"/>
      <c r="P221" s="176"/>
      <c r="Q221" s="176"/>
      <c r="R221" s="176"/>
      <c r="S221" s="176"/>
      <c r="T221" s="177"/>
      <c r="AT221" s="171" t="s">
        <v>123</v>
      </c>
      <c r="AU221" s="171" t="s">
        <v>81</v>
      </c>
      <c r="AV221" s="13" t="s">
        <v>81</v>
      </c>
      <c r="AW221" s="13" t="s">
        <v>30</v>
      </c>
      <c r="AX221" s="13" t="s">
        <v>74</v>
      </c>
      <c r="AY221" s="171" t="s">
        <v>113</v>
      </c>
    </row>
    <row r="222" spans="1:65" s="13" customFormat="1">
      <c r="B222" s="169"/>
      <c r="D222" s="170" t="s">
        <v>123</v>
      </c>
      <c r="E222" s="171" t="s">
        <v>1</v>
      </c>
      <c r="F222" s="172" t="s">
        <v>295</v>
      </c>
      <c r="H222" s="173">
        <v>0.96</v>
      </c>
      <c r="I222" s="174"/>
      <c r="L222" s="169"/>
      <c r="M222" s="175"/>
      <c r="N222" s="176"/>
      <c r="O222" s="176"/>
      <c r="P222" s="176"/>
      <c r="Q222" s="176"/>
      <c r="R222" s="176"/>
      <c r="S222" s="176"/>
      <c r="T222" s="177"/>
      <c r="AT222" s="171" t="s">
        <v>123</v>
      </c>
      <c r="AU222" s="171" t="s">
        <v>81</v>
      </c>
      <c r="AV222" s="13" t="s">
        <v>81</v>
      </c>
      <c r="AW222" s="13" t="s">
        <v>30</v>
      </c>
      <c r="AX222" s="13" t="s">
        <v>74</v>
      </c>
      <c r="AY222" s="171" t="s">
        <v>113</v>
      </c>
    </row>
    <row r="223" spans="1:65" s="14" customFormat="1">
      <c r="B223" s="178"/>
      <c r="D223" s="170" t="s">
        <v>123</v>
      </c>
      <c r="E223" s="179" t="s">
        <v>1</v>
      </c>
      <c r="F223" s="180" t="s">
        <v>125</v>
      </c>
      <c r="H223" s="181">
        <v>68.16</v>
      </c>
      <c r="I223" s="182"/>
      <c r="L223" s="178"/>
      <c r="M223" s="183"/>
      <c r="N223" s="184"/>
      <c r="O223" s="184"/>
      <c r="P223" s="184"/>
      <c r="Q223" s="184"/>
      <c r="R223" s="184"/>
      <c r="S223" s="184"/>
      <c r="T223" s="185"/>
      <c r="AT223" s="179" t="s">
        <v>123</v>
      </c>
      <c r="AU223" s="179" t="s">
        <v>81</v>
      </c>
      <c r="AV223" s="14" t="s">
        <v>121</v>
      </c>
      <c r="AW223" s="14" t="s">
        <v>30</v>
      </c>
      <c r="AX223" s="14" t="s">
        <v>79</v>
      </c>
      <c r="AY223" s="179" t="s">
        <v>113</v>
      </c>
    </row>
    <row r="224" spans="1:65" s="2" customFormat="1" ht="16.5" customHeight="1">
      <c r="A224" s="32"/>
      <c r="B224" s="155"/>
      <c r="C224" s="156" t="s">
        <v>296</v>
      </c>
      <c r="D224" s="156" t="s">
        <v>116</v>
      </c>
      <c r="E224" s="157" t="s">
        <v>297</v>
      </c>
      <c r="F224" s="158" t="s">
        <v>298</v>
      </c>
      <c r="G224" s="159" t="s">
        <v>152</v>
      </c>
      <c r="H224" s="160">
        <v>68.16</v>
      </c>
      <c r="I224" s="161"/>
      <c r="J224" s="162">
        <f>ROUND(I224*H224,2)</f>
        <v>0</v>
      </c>
      <c r="K224" s="158" t="s">
        <v>120</v>
      </c>
      <c r="L224" s="33"/>
      <c r="M224" s="163" t="s">
        <v>1</v>
      </c>
      <c r="N224" s="164" t="s">
        <v>39</v>
      </c>
      <c r="O224" s="58"/>
      <c r="P224" s="165">
        <f>O224*H224</f>
        <v>0</v>
      </c>
      <c r="Q224" s="165">
        <v>0</v>
      </c>
      <c r="R224" s="165">
        <f>Q224*H224</f>
        <v>0</v>
      </c>
      <c r="S224" s="165">
        <v>0</v>
      </c>
      <c r="T224" s="166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7" t="s">
        <v>121</v>
      </c>
      <c r="AT224" s="167" t="s">
        <v>116</v>
      </c>
      <c r="AU224" s="167" t="s">
        <v>81</v>
      </c>
      <c r="AY224" s="17" t="s">
        <v>113</v>
      </c>
      <c r="BE224" s="168">
        <f>IF(N224="základní",J224,0)</f>
        <v>0</v>
      </c>
      <c r="BF224" s="168">
        <f>IF(N224="snížená",J224,0)</f>
        <v>0</v>
      </c>
      <c r="BG224" s="168">
        <f>IF(N224="zákl. přenesená",J224,0)</f>
        <v>0</v>
      </c>
      <c r="BH224" s="168">
        <f>IF(N224="sníž. přenesená",J224,0)</f>
        <v>0</v>
      </c>
      <c r="BI224" s="168">
        <f>IF(N224="nulová",J224,0)</f>
        <v>0</v>
      </c>
      <c r="BJ224" s="17" t="s">
        <v>79</v>
      </c>
      <c r="BK224" s="168">
        <f>ROUND(I224*H224,2)</f>
        <v>0</v>
      </c>
      <c r="BL224" s="17" t="s">
        <v>121</v>
      </c>
      <c r="BM224" s="167" t="s">
        <v>299</v>
      </c>
    </row>
    <row r="225" spans="1:65" s="12" customFormat="1" ht="22.9" customHeight="1">
      <c r="B225" s="142"/>
      <c r="D225" s="143" t="s">
        <v>73</v>
      </c>
      <c r="E225" s="153" t="s">
        <v>129</v>
      </c>
      <c r="F225" s="153" t="s">
        <v>300</v>
      </c>
      <c r="I225" s="145"/>
      <c r="J225" s="154">
        <f>BK225</f>
        <v>0</v>
      </c>
      <c r="L225" s="142"/>
      <c r="M225" s="147"/>
      <c r="N225" s="148"/>
      <c r="O225" s="148"/>
      <c r="P225" s="149">
        <f>SUM(P226:P236)</f>
        <v>0</v>
      </c>
      <c r="Q225" s="148"/>
      <c r="R225" s="149">
        <f>SUM(R226:R236)</f>
        <v>17.52901906</v>
      </c>
      <c r="S225" s="148"/>
      <c r="T225" s="150">
        <f>SUM(T226:T236)</f>
        <v>0</v>
      </c>
      <c r="AR225" s="143" t="s">
        <v>79</v>
      </c>
      <c r="AT225" s="151" t="s">
        <v>73</v>
      </c>
      <c r="AU225" s="151" t="s">
        <v>79</v>
      </c>
      <c r="AY225" s="143" t="s">
        <v>113</v>
      </c>
      <c r="BK225" s="152">
        <f>SUM(BK226:BK236)</f>
        <v>0</v>
      </c>
    </row>
    <row r="226" spans="1:65" s="2" customFormat="1" ht="33" customHeight="1">
      <c r="A226" s="32"/>
      <c r="B226" s="155"/>
      <c r="C226" s="156" t="s">
        <v>301</v>
      </c>
      <c r="D226" s="156" t="s">
        <v>116</v>
      </c>
      <c r="E226" s="157" t="s">
        <v>302</v>
      </c>
      <c r="F226" s="158" t="s">
        <v>303</v>
      </c>
      <c r="G226" s="159" t="s">
        <v>119</v>
      </c>
      <c r="H226" s="160">
        <v>8.4079999999999995</v>
      </c>
      <c r="I226" s="161"/>
      <c r="J226" s="162">
        <f>ROUND(I226*H226,2)</f>
        <v>0</v>
      </c>
      <c r="K226" s="158" t="s">
        <v>120</v>
      </c>
      <c r="L226" s="33"/>
      <c r="M226" s="163" t="s">
        <v>1</v>
      </c>
      <c r="N226" s="164" t="s">
        <v>39</v>
      </c>
      <c r="O226" s="58"/>
      <c r="P226" s="165">
        <f>O226*H226</f>
        <v>0</v>
      </c>
      <c r="Q226" s="165">
        <v>1.9615</v>
      </c>
      <c r="R226" s="165">
        <f>Q226*H226</f>
        <v>16.492291999999999</v>
      </c>
      <c r="S226" s="165">
        <v>0</v>
      </c>
      <c r="T226" s="166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7" t="s">
        <v>121</v>
      </c>
      <c r="AT226" s="167" t="s">
        <v>116</v>
      </c>
      <c r="AU226" s="167" t="s">
        <v>81</v>
      </c>
      <c r="AY226" s="17" t="s">
        <v>113</v>
      </c>
      <c r="BE226" s="168">
        <f>IF(N226="základní",J226,0)</f>
        <v>0</v>
      </c>
      <c r="BF226" s="168">
        <f>IF(N226="snížená",J226,0)</f>
        <v>0</v>
      </c>
      <c r="BG226" s="168">
        <f>IF(N226="zákl. přenesená",J226,0)</f>
        <v>0</v>
      </c>
      <c r="BH226" s="168">
        <f>IF(N226="sníž. přenesená",J226,0)</f>
        <v>0</v>
      </c>
      <c r="BI226" s="168">
        <f>IF(N226="nulová",J226,0)</f>
        <v>0</v>
      </c>
      <c r="BJ226" s="17" t="s">
        <v>79</v>
      </c>
      <c r="BK226" s="168">
        <f>ROUND(I226*H226,2)</f>
        <v>0</v>
      </c>
      <c r="BL226" s="17" t="s">
        <v>121</v>
      </c>
      <c r="BM226" s="167" t="s">
        <v>304</v>
      </c>
    </row>
    <row r="227" spans="1:65" s="13" customFormat="1">
      <c r="B227" s="169"/>
      <c r="D227" s="170" t="s">
        <v>123</v>
      </c>
      <c r="E227" s="171" t="s">
        <v>1</v>
      </c>
      <c r="F227" s="172" t="s">
        <v>305</v>
      </c>
      <c r="H227" s="173">
        <v>8.4079999999999995</v>
      </c>
      <c r="I227" s="174"/>
      <c r="L227" s="169"/>
      <c r="M227" s="175"/>
      <c r="N227" s="176"/>
      <c r="O227" s="176"/>
      <c r="P227" s="176"/>
      <c r="Q227" s="176"/>
      <c r="R227" s="176"/>
      <c r="S227" s="176"/>
      <c r="T227" s="177"/>
      <c r="AT227" s="171" t="s">
        <v>123</v>
      </c>
      <c r="AU227" s="171" t="s">
        <v>81</v>
      </c>
      <c r="AV227" s="13" t="s">
        <v>81</v>
      </c>
      <c r="AW227" s="13" t="s">
        <v>30</v>
      </c>
      <c r="AX227" s="13" t="s">
        <v>74</v>
      </c>
      <c r="AY227" s="171" t="s">
        <v>113</v>
      </c>
    </row>
    <row r="228" spans="1:65" s="14" customFormat="1">
      <c r="B228" s="178"/>
      <c r="D228" s="170" t="s">
        <v>123</v>
      </c>
      <c r="E228" s="179" t="s">
        <v>1</v>
      </c>
      <c r="F228" s="180" t="s">
        <v>125</v>
      </c>
      <c r="H228" s="181">
        <v>8.4079999999999995</v>
      </c>
      <c r="I228" s="182"/>
      <c r="L228" s="178"/>
      <c r="M228" s="183"/>
      <c r="N228" s="184"/>
      <c r="O228" s="184"/>
      <c r="P228" s="184"/>
      <c r="Q228" s="184"/>
      <c r="R228" s="184"/>
      <c r="S228" s="184"/>
      <c r="T228" s="185"/>
      <c r="AT228" s="179" t="s">
        <v>123</v>
      </c>
      <c r="AU228" s="179" t="s">
        <v>81</v>
      </c>
      <c r="AV228" s="14" t="s">
        <v>121</v>
      </c>
      <c r="AW228" s="14" t="s">
        <v>30</v>
      </c>
      <c r="AX228" s="14" t="s">
        <v>79</v>
      </c>
      <c r="AY228" s="179" t="s">
        <v>113</v>
      </c>
    </row>
    <row r="229" spans="1:65" s="2" customFormat="1" ht="21.75" customHeight="1">
      <c r="A229" s="32"/>
      <c r="B229" s="155"/>
      <c r="C229" s="156" t="s">
        <v>306</v>
      </c>
      <c r="D229" s="156" t="s">
        <v>116</v>
      </c>
      <c r="E229" s="157" t="s">
        <v>307</v>
      </c>
      <c r="F229" s="158" t="s">
        <v>308</v>
      </c>
      <c r="G229" s="159" t="s">
        <v>119</v>
      </c>
      <c r="H229" s="160">
        <v>0.41199999999999998</v>
      </c>
      <c r="I229" s="161"/>
      <c r="J229" s="162">
        <f>ROUND(I229*H229,2)</f>
        <v>0</v>
      </c>
      <c r="K229" s="158" t="s">
        <v>120</v>
      </c>
      <c r="L229" s="33"/>
      <c r="M229" s="163" t="s">
        <v>1</v>
      </c>
      <c r="N229" s="164" t="s">
        <v>39</v>
      </c>
      <c r="O229" s="58"/>
      <c r="P229" s="165">
        <f>O229*H229</f>
        <v>0</v>
      </c>
      <c r="Q229" s="165">
        <v>2.4533</v>
      </c>
      <c r="R229" s="165">
        <f>Q229*H229</f>
        <v>1.0107595999999999</v>
      </c>
      <c r="S229" s="165">
        <v>0</v>
      </c>
      <c r="T229" s="166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7" t="s">
        <v>121</v>
      </c>
      <c r="AT229" s="167" t="s">
        <v>116</v>
      </c>
      <c r="AU229" s="167" t="s">
        <v>81</v>
      </c>
      <c r="AY229" s="17" t="s">
        <v>113</v>
      </c>
      <c r="BE229" s="168">
        <f>IF(N229="základní",J229,0)</f>
        <v>0</v>
      </c>
      <c r="BF229" s="168">
        <f>IF(N229="snížená",J229,0)</f>
        <v>0</v>
      </c>
      <c r="BG229" s="168">
        <f>IF(N229="zákl. přenesená",J229,0)</f>
        <v>0</v>
      </c>
      <c r="BH229" s="168">
        <f>IF(N229="sníž. přenesená",J229,0)</f>
        <v>0</v>
      </c>
      <c r="BI229" s="168">
        <f>IF(N229="nulová",J229,0)</f>
        <v>0</v>
      </c>
      <c r="BJ229" s="17" t="s">
        <v>79</v>
      </c>
      <c r="BK229" s="168">
        <f>ROUND(I229*H229,2)</f>
        <v>0</v>
      </c>
      <c r="BL229" s="17" t="s">
        <v>121</v>
      </c>
      <c r="BM229" s="167" t="s">
        <v>309</v>
      </c>
    </row>
    <row r="230" spans="1:65" s="15" customFormat="1">
      <c r="B230" s="196"/>
      <c r="D230" s="170" t="s">
        <v>123</v>
      </c>
      <c r="E230" s="197" t="s">
        <v>1</v>
      </c>
      <c r="F230" s="198" t="s">
        <v>310</v>
      </c>
      <c r="H230" s="197" t="s">
        <v>1</v>
      </c>
      <c r="I230" s="199"/>
      <c r="L230" s="196"/>
      <c r="M230" s="200"/>
      <c r="N230" s="201"/>
      <c r="O230" s="201"/>
      <c r="P230" s="201"/>
      <c r="Q230" s="201"/>
      <c r="R230" s="201"/>
      <c r="S230" s="201"/>
      <c r="T230" s="202"/>
      <c r="AT230" s="197" t="s">
        <v>123</v>
      </c>
      <c r="AU230" s="197" t="s">
        <v>81</v>
      </c>
      <c r="AV230" s="15" t="s">
        <v>79</v>
      </c>
      <c r="AW230" s="15" t="s">
        <v>30</v>
      </c>
      <c r="AX230" s="15" t="s">
        <v>74</v>
      </c>
      <c r="AY230" s="197" t="s">
        <v>113</v>
      </c>
    </row>
    <row r="231" spans="1:65" s="13" customFormat="1">
      <c r="B231" s="169"/>
      <c r="D231" s="170" t="s">
        <v>123</v>
      </c>
      <c r="E231" s="171" t="s">
        <v>1</v>
      </c>
      <c r="F231" s="172" t="s">
        <v>311</v>
      </c>
      <c r="H231" s="173">
        <v>0.41199999999999998</v>
      </c>
      <c r="I231" s="174"/>
      <c r="L231" s="169"/>
      <c r="M231" s="175"/>
      <c r="N231" s="176"/>
      <c r="O231" s="176"/>
      <c r="P231" s="176"/>
      <c r="Q231" s="176"/>
      <c r="R231" s="176"/>
      <c r="S231" s="176"/>
      <c r="T231" s="177"/>
      <c r="AT231" s="171" t="s">
        <v>123</v>
      </c>
      <c r="AU231" s="171" t="s">
        <v>81</v>
      </c>
      <c r="AV231" s="13" t="s">
        <v>81</v>
      </c>
      <c r="AW231" s="13" t="s">
        <v>30</v>
      </c>
      <c r="AX231" s="13" t="s">
        <v>79</v>
      </c>
      <c r="AY231" s="171" t="s">
        <v>113</v>
      </c>
    </row>
    <row r="232" spans="1:65" s="2" customFormat="1" ht="55.5" customHeight="1">
      <c r="A232" s="32"/>
      <c r="B232" s="155"/>
      <c r="C232" s="156" t="s">
        <v>312</v>
      </c>
      <c r="D232" s="156" t="s">
        <v>116</v>
      </c>
      <c r="E232" s="157" t="s">
        <v>313</v>
      </c>
      <c r="F232" s="158" t="s">
        <v>314</v>
      </c>
      <c r="G232" s="159" t="s">
        <v>152</v>
      </c>
      <c r="H232" s="160">
        <v>2.1389999999999998</v>
      </c>
      <c r="I232" s="161"/>
      <c r="J232" s="162">
        <f>ROUND(I232*H232,2)</f>
        <v>0</v>
      </c>
      <c r="K232" s="158" t="s">
        <v>120</v>
      </c>
      <c r="L232" s="33"/>
      <c r="M232" s="163" t="s">
        <v>1</v>
      </c>
      <c r="N232" s="164" t="s">
        <v>39</v>
      </c>
      <c r="O232" s="58"/>
      <c r="P232" s="165">
        <f>O232*H232</f>
        <v>0</v>
      </c>
      <c r="Q232" s="165">
        <v>1.214E-2</v>
      </c>
      <c r="R232" s="165">
        <f>Q232*H232</f>
        <v>2.5967459999999998E-2</v>
      </c>
      <c r="S232" s="165">
        <v>0</v>
      </c>
      <c r="T232" s="166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7" t="s">
        <v>121</v>
      </c>
      <c r="AT232" s="167" t="s">
        <v>116</v>
      </c>
      <c r="AU232" s="167" t="s">
        <v>81</v>
      </c>
      <c r="AY232" s="17" t="s">
        <v>113</v>
      </c>
      <c r="BE232" s="168">
        <f>IF(N232="základní",J232,0)</f>
        <v>0</v>
      </c>
      <c r="BF232" s="168">
        <f>IF(N232="snížená",J232,0)</f>
        <v>0</v>
      </c>
      <c r="BG232" s="168">
        <f>IF(N232="zákl. přenesená",J232,0)</f>
        <v>0</v>
      </c>
      <c r="BH232" s="168">
        <f>IF(N232="sníž. přenesená",J232,0)</f>
        <v>0</v>
      </c>
      <c r="BI232" s="168">
        <f>IF(N232="nulová",J232,0)</f>
        <v>0</v>
      </c>
      <c r="BJ232" s="17" t="s">
        <v>79</v>
      </c>
      <c r="BK232" s="168">
        <f>ROUND(I232*H232,2)</f>
        <v>0</v>
      </c>
      <c r="BL232" s="17" t="s">
        <v>121</v>
      </c>
      <c r="BM232" s="167" t="s">
        <v>315</v>
      </c>
    </row>
    <row r="233" spans="1:65" s="13" customFormat="1">
      <c r="B233" s="169"/>
      <c r="D233" s="170" t="s">
        <v>123</v>
      </c>
      <c r="E233" s="171" t="s">
        <v>1</v>
      </c>
      <c r="F233" s="172" t="s">
        <v>316</v>
      </c>
      <c r="H233" s="173">
        <v>2.1</v>
      </c>
      <c r="I233" s="174"/>
      <c r="L233" s="169"/>
      <c r="M233" s="175"/>
      <c r="N233" s="176"/>
      <c r="O233" s="176"/>
      <c r="P233" s="176"/>
      <c r="Q233" s="176"/>
      <c r="R233" s="176"/>
      <c r="S233" s="176"/>
      <c r="T233" s="177"/>
      <c r="AT233" s="171" t="s">
        <v>123</v>
      </c>
      <c r="AU233" s="171" t="s">
        <v>81</v>
      </c>
      <c r="AV233" s="13" t="s">
        <v>81</v>
      </c>
      <c r="AW233" s="13" t="s">
        <v>30</v>
      </c>
      <c r="AX233" s="13" t="s">
        <v>74</v>
      </c>
      <c r="AY233" s="171" t="s">
        <v>113</v>
      </c>
    </row>
    <row r="234" spans="1:65" s="13" customFormat="1">
      <c r="B234" s="169"/>
      <c r="D234" s="170" t="s">
        <v>123</v>
      </c>
      <c r="E234" s="171" t="s">
        <v>1</v>
      </c>
      <c r="F234" s="172" t="s">
        <v>317</v>
      </c>
      <c r="H234" s="173">
        <v>3.9E-2</v>
      </c>
      <c r="I234" s="174"/>
      <c r="L234" s="169"/>
      <c r="M234" s="175"/>
      <c r="N234" s="176"/>
      <c r="O234" s="176"/>
      <c r="P234" s="176"/>
      <c r="Q234" s="176"/>
      <c r="R234" s="176"/>
      <c r="S234" s="176"/>
      <c r="T234" s="177"/>
      <c r="AT234" s="171" t="s">
        <v>123</v>
      </c>
      <c r="AU234" s="171" t="s">
        <v>81</v>
      </c>
      <c r="AV234" s="13" t="s">
        <v>81</v>
      </c>
      <c r="AW234" s="13" t="s">
        <v>30</v>
      </c>
      <c r="AX234" s="13" t="s">
        <v>74</v>
      </c>
      <c r="AY234" s="171" t="s">
        <v>113</v>
      </c>
    </row>
    <row r="235" spans="1:65" s="14" customFormat="1">
      <c r="B235" s="178"/>
      <c r="D235" s="170" t="s">
        <v>123</v>
      </c>
      <c r="E235" s="179" t="s">
        <v>1</v>
      </c>
      <c r="F235" s="180" t="s">
        <v>125</v>
      </c>
      <c r="H235" s="181">
        <v>2.1389999999999998</v>
      </c>
      <c r="I235" s="182"/>
      <c r="L235" s="178"/>
      <c r="M235" s="183"/>
      <c r="N235" s="184"/>
      <c r="O235" s="184"/>
      <c r="P235" s="184"/>
      <c r="Q235" s="184"/>
      <c r="R235" s="184"/>
      <c r="S235" s="184"/>
      <c r="T235" s="185"/>
      <c r="AT235" s="179" t="s">
        <v>123</v>
      </c>
      <c r="AU235" s="179" t="s">
        <v>81</v>
      </c>
      <c r="AV235" s="14" t="s">
        <v>121</v>
      </c>
      <c r="AW235" s="14" t="s">
        <v>30</v>
      </c>
      <c r="AX235" s="14" t="s">
        <v>79</v>
      </c>
      <c r="AY235" s="179" t="s">
        <v>113</v>
      </c>
    </row>
    <row r="236" spans="1:65" s="2" customFormat="1" ht="55.5" customHeight="1">
      <c r="A236" s="32"/>
      <c r="B236" s="155"/>
      <c r="C236" s="156" t="s">
        <v>318</v>
      </c>
      <c r="D236" s="156" t="s">
        <v>116</v>
      </c>
      <c r="E236" s="157" t="s">
        <v>319</v>
      </c>
      <c r="F236" s="158" t="s">
        <v>320</v>
      </c>
      <c r="G236" s="159" t="s">
        <v>152</v>
      </c>
      <c r="H236" s="160">
        <v>2.1389999999999998</v>
      </c>
      <c r="I236" s="161"/>
      <c r="J236" s="162">
        <f>ROUND(I236*H236,2)</f>
        <v>0</v>
      </c>
      <c r="K236" s="158" t="s">
        <v>120</v>
      </c>
      <c r="L236" s="33"/>
      <c r="M236" s="163" t="s">
        <v>1</v>
      </c>
      <c r="N236" s="164" t="s">
        <v>39</v>
      </c>
      <c r="O236" s="58"/>
      <c r="P236" s="165">
        <f>O236*H236</f>
        <v>0</v>
      </c>
      <c r="Q236" s="165">
        <v>0</v>
      </c>
      <c r="R236" s="165">
        <f>Q236*H236</f>
        <v>0</v>
      </c>
      <c r="S236" s="165">
        <v>0</v>
      </c>
      <c r="T236" s="166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7" t="s">
        <v>121</v>
      </c>
      <c r="AT236" s="167" t="s">
        <v>116</v>
      </c>
      <c r="AU236" s="167" t="s">
        <v>81</v>
      </c>
      <c r="AY236" s="17" t="s">
        <v>113</v>
      </c>
      <c r="BE236" s="168">
        <f>IF(N236="základní",J236,0)</f>
        <v>0</v>
      </c>
      <c r="BF236" s="168">
        <f>IF(N236="snížená",J236,0)</f>
        <v>0</v>
      </c>
      <c r="BG236" s="168">
        <f>IF(N236="zákl. přenesená",J236,0)</f>
        <v>0</v>
      </c>
      <c r="BH236" s="168">
        <f>IF(N236="sníž. přenesená",J236,0)</f>
        <v>0</v>
      </c>
      <c r="BI236" s="168">
        <f>IF(N236="nulová",J236,0)</f>
        <v>0</v>
      </c>
      <c r="BJ236" s="17" t="s">
        <v>79</v>
      </c>
      <c r="BK236" s="168">
        <f>ROUND(I236*H236,2)</f>
        <v>0</v>
      </c>
      <c r="BL236" s="17" t="s">
        <v>121</v>
      </c>
      <c r="BM236" s="167" t="s">
        <v>321</v>
      </c>
    </row>
    <row r="237" spans="1:65" s="12" customFormat="1" ht="22.9" customHeight="1">
      <c r="B237" s="142"/>
      <c r="D237" s="143" t="s">
        <v>73</v>
      </c>
      <c r="E237" s="153" t="s">
        <v>140</v>
      </c>
      <c r="F237" s="153" t="s">
        <v>322</v>
      </c>
      <c r="I237" s="145"/>
      <c r="J237" s="154">
        <f>BK237</f>
        <v>0</v>
      </c>
      <c r="L237" s="142"/>
      <c r="M237" s="147"/>
      <c r="N237" s="148"/>
      <c r="O237" s="148"/>
      <c r="P237" s="149">
        <f>SUM(P238:P317)</f>
        <v>0</v>
      </c>
      <c r="Q237" s="148"/>
      <c r="R237" s="149">
        <f>SUM(R238:R317)</f>
        <v>20.433190000000003</v>
      </c>
      <c r="S237" s="148"/>
      <c r="T237" s="150">
        <f>SUM(T238:T317)</f>
        <v>0</v>
      </c>
      <c r="AR237" s="143" t="s">
        <v>79</v>
      </c>
      <c r="AT237" s="151" t="s">
        <v>73</v>
      </c>
      <c r="AU237" s="151" t="s">
        <v>79</v>
      </c>
      <c r="AY237" s="143" t="s">
        <v>113</v>
      </c>
      <c r="BK237" s="152">
        <f>SUM(BK238:BK317)</f>
        <v>0</v>
      </c>
    </row>
    <row r="238" spans="1:65" s="2" customFormat="1" ht="21.75" customHeight="1">
      <c r="A238" s="32"/>
      <c r="B238" s="155"/>
      <c r="C238" s="156" t="s">
        <v>323</v>
      </c>
      <c r="D238" s="156" t="s">
        <v>116</v>
      </c>
      <c r="E238" s="157" t="s">
        <v>324</v>
      </c>
      <c r="F238" s="158" t="s">
        <v>325</v>
      </c>
      <c r="G238" s="159" t="s">
        <v>152</v>
      </c>
      <c r="H238" s="160">
        <v>83</v>
      </c>
      <c r="I238" s="161"/>
      <c r="J238" s="162">
        <f>ROUND(I238*H238,2)</f>
        <v>0</v>
      </c>
      <c r="K238" s="158" t="s">
        <v>120</v>
      </c>
      <c r="L238" s="33"/>
      <c r="M238" s="163" t="s">
        <v>1</v>
      </c>
      <c r="N238" s="164" t="s">
        <v>39</v>
      </c>
      <c r="O238" s="58"/>
      <c r="P238" s="165">
        <f>O238*H238</f>
        <v>0</v>
      </c>
      <c r="Q238" s="165">
        <v>0</v>
      </c>
      <c r="R238" s="165">
        <f>Q238*H238</f>
        <v>0</v>
      </c>
      <c r="S238" s="165">
        <v>0</v>
      </c>
      <c r="T238" s="166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7" t="s">
        <v>121</v>
      </c>
      <c r="AT238" s="167" t="s">
        <v>116</v>
      </c>
      <c r="AU238" s="167" t="s">
        <v>81</v>
      </c>
      <c r="AY238" s="17" t="s">
        <v>113</v>
      </c>
      <c r="BE238" s="168">
        <f>IF(N238="základní",J238,0)</f>
        <v>0</v>
      </c>
      <c r="BF238" s="168">
        <f>IF(N238="snížená",J238,0)</f>
        <v>0</v>
      </c>
      <c r="BG238" s="168">
        <f>IF(N238="zákl. přenesená",J238,0)</f>
        <v>0</v>
      </c>
      <c r="BH238" s="168">
        <f>IF(N238="sníž. přenesená",J238,0)</f>
        <v>0</v>
      </c>
      <c r="BI238" s="168">
        <f>IF(N238="nulová",J238,0)</f>
        <v>0</v>
      </c>
      <c r="BJ238" s="17" t="s">
        <v>79</v>
      </c>
      <c r="BK238" s="168">
        <f>ROUND(I238*H238,2)</f>
        <v>0</v>
      </c>
      <c r="BL238" s="17" t="s">
        <v>121</v>
      </c>
      <c r="BM238" s="167" t="s">
        <v>326</v>
      </c>
    </row>
    <row r="239" spans="1:65" s="15" customFormat="1">
      <c r="B239" s="196"/>
      <c r="D239" s="170" t="s">
        <v>123</v>
      </c>
      <c r="E239" s="197" t="s">
        <v>1</v>
      </c>
      <c r="F239" s="198" t="s">
        <v>327</v>
      </c>
      <c r="H239" s="197" t="s">
        <v>1</v>
      </c>
      <c r="I239" s="199"/>
      <c r="L239" s="196"/>
      <c r="M239" s="200"/>
      <c r="N239" s="201"/>
      <c r="O239" s="201"/>
      <c r="P239" s="201"/>
      <c r="Q239" s="201"/>
      <c r="R239" s="201"/>
      <c r="S239" s="201"/>
      <c r="T239" s="202"/>
      <c r="AT239" s="197" t="s">
        <v>123</v>
      </c>
      <c r="AU239" s="197" t="s">
        <v>81</v>
      </c>
      <c r="AV239" s="15" t="s">
        <v>79</v>
      </c>
      <c r="AW239" s="15" t="s">
        <v>30</v>
      </c>
      <c r="AX239" s="15" t="s">
        <v>74</v>
      </c>
      <c r="AY239" s="197" t="s">
        <v>113</v>
      </c>
    </row>
    <row r="240" spans="1:65" s="13" customFormat="1">
      <c r="B240" s="169"/>
      <c r="D240" s="170" t="s">
        <v>123</v>
      </c>
      <c r="E240" s="171" t="s">
        <v>1</v>
      </c>
      <c r="F240" s="172" t="s">
        <v>328</v>
      </c>
      <c r="H240" s="173">
        <v>13</v>
      </c>
      <c r="I240" s="174"/>
      <c r="L240" s="169"/>
      <c r="M240" s="175"/>
      <c r="N240" s="176"/>
      <c r="O240" s="176"/>
      <c r="P240" s="176"/>
      <c r="Q240" s="176"/>
      <c r="R240" s="176"/>
      <c r="S240" s="176"/>
      <c r="T240" s="177"/>
      <c r="AT240" s="171" t="s">
        <v>123</v>
      </c>
      <c r="AU240" s="171" t="s">
        <v>81</v>
      </c>
      <c r="AV240" s="13" t="s">
        <v>81</v>
      </c>
      <c r="AW240" s="13" t="s">
        <v>30</v>
      </c>
      <c r="AX240" s="13" t="s">
        <v>74</v>
      </c>
      <c r="AY240" s="171" t="s">
        <v>113</v>
      </c>
    </row>
    <row r="241" spans="1:65" s="15" customFormat="1">
      <c r="B241" s="196"/>
      <c r="D241" s="170" t="s">
        <v>123</v>
      </c>
      <c r="E241" s="197" t="s">
        <v>1</v>
      </c>
      <c r="F241" s="198" t="s">
        <v>329</v>
      </c>
      <c r="H241" s="197" t="s">
        <v>1</v>
      </c>
      <c r="I241" s="199"/>
      <c r="L241" s="196"/>
      <c r="M241" s="200"/>
      <c r="N241" s="201"/>
      <c r="O241" s="201"/>
      <c r="P241" s="201"/>
      <c r="Q241" s="201"/>
      <c r="R241" s="201"/>
      <c r="S241" s="201"/>
      <c r="T241" s="202"/>
      <c r="AT241" s="197" t="s">
        <v>123</v>
      </c>
      <c r="AU241" s="197" t="s">
        <v>81</v>
      </c>
      <c r="AV241" s="15" t="s">
        <v>79</v>
      </c>
      <c r="AW241" s="15" t="s">
        <v>30</v>
      </c>
      <c r="AX241" s="15" t="s">
        <v>74</v>
      </c>
      <c r="AY241" s="197" t="s">
        <v>113</v>
      </c>
    </row>
    <row r="242" spans="1:65" s="13" customFormat="1">
      <c r="B242" s="169"/>
      <c r="D242" s="170" t="s">
        <v>123</v>
      </c>
      <c r="E242" s="171" t="s">
        <v>1</v>
      </c>
      <c r="F242" s="172" t="s">
        <v>330</v>
      </c>
      <c r="H242" s="173">
        <v>29</v>
      </c>
      <c r="I242" s="174"/>
      <c r="L242" s="169"/>
      <c r="M242" s="175"/>
      <c r="N242" s="176"/>
      <c r="O242" s="176"/>
      <c r="P242" s="176"/>
      <c r="Q242" s="176"/>
      <c r="R242" s="176"/>
      <c r="S242" s="176"/>
      <c r="T242" s="177"/>
      <c r="AT242" s="171" t="s">
        <v>123</v>
      </c>
      <c r="AU242" s="171" t="s">
        <v>81</v>
      </c>
      <c r="AV242" s="13" t="s">
        <v>81</v>
      </c>
      <c r="AW242" s="13" t="s">
        <v>30</v>
      </c>
      <c r="AX242" s="13" t="s">
        <v>74</v>
      </c>
      <c r="AY242" s="171" t="s">
        <v>113</v>
      </c>
    </row>
    <row r="243" spans="1:65" s="15" customFormat="1">
      <c r="B243" s="196"/>
      <c r="D243" s="170" t="s">
        <v>123</v>
      </c>
      <c r="E243" s="197" t="s">
        <v>1</v>
      </c>
      <c r="F243" s="198" t="s">
        <v>331</v>
      </c>
      <c r="H243" s="197" t="s">
        <v>1</v>
      </c>
      <c r="I243" s="199"/>
      <c r="L243" s="196"/>
      <c r="M243" s="200"/>
      <c r="N243" s="201"/>
      <c r="O243" s="201"/>
      <c r="P243" s="201"/>
      <c r="Q243" s="201"/>
      <c r="R243" s="201"/>
      <c r="S243" s="201"/>
      <c r="T243" s="202"/>
      <c r="AT243" s="197" t="s">
        <v>123</v>
      </c>
      <c r="AU243" s="197" t="s">
        <v>81</v>
      </c>
      <c r="AV243" s="15" t="s">
        <v>79</v>
      </c>
      <c r="AW243" s="15" t="s">
        <v>30</v>
      </c>
      <c r="AX243" s="15" t="s">
        <v>74</v>
      </c>
      <c r="AY243" s="197" t="s">
        <v>113</v>
      </c>
    </row>
    <row r="244" spans="1:65" s="13" customFormat="1">
      <c r="B244" s="169"/>
      <c r="D244" s="170" t="s">
        <v>123</v>
      </c>
      <c r="E244" s="171" t="s">
        <v>1</v>
      </c>
      <c r="F244" s="172" t="s">
        <v>332</v>
      </c>
      <c r="H244" s="173">
        <v>41</v>
      </c>
      <c r="I244" s="174"/>
      <c r="L244" s="169"/>
      <c r="M244" s="175"/>
      <c r="N244" s="176"/>
      <c r="O244" s="176"/>
      <c r="P244" s="176"/>
      <c r="Q244" s="176"/>
      <c r="R244" s="176"/>
      <c r="S244" s="176"/>
      <c r="T244" s="177"/>
      <c r="AT244" s="171" t="s">
        <v>123</v>
      </c>
      <c r="AU244" s="171" t="s">
        <v>81</v>
      </c>
      <c r="AV244" s="13" t="s">
        <v>81</v>
      </c>
      <c r="AW244" s="13" t="s">
        <v>30</v>
      </c>
      <c r="AX244" s="13" t="s">
        <v>74</v>
      </c>
      <c r="AY244" s="171" t="s">
        <v>113</v>
      </c>
    </row>
    <row r="245" spans="1:65" s="14" customFormat="1">
      <c r="B245" s="178"/>
      <c r="D245" s="170" t="s">
        <v>123</v>
      </c>
      <c r="E245" s="179" t="s">
        <v>1</v>
      </c>
      <c r="F245" s="180" t="s">
        <v>125</v>
      </c>
      <c r="H245" s="181">
        <v>83</v>
      </c>
      <c r="I245" s="182"/>
      <c r="L245" s="178"/>
      <c r="M245" s="183"/>
      <c r="N245" s="184"/>
      <c r="O245" s="184"/>
      <c r="P245" s="184"/>
      <c r="Q245" s="184"/>
      <c r="R245" s="184"/>
      <c r="S245" s="184"/>
      <c r="T245" s="185"/>
      <c r="AT245" s="179" t="s">
        <v>123</v>
      </c>
      <c r="AU245" s="179" t="s">
        <v>81</v>
      </c>
      <c r="AV245" s="14" t="s">
        <v>121</v>
      </c>
      <c r="AW245" s="14" t="s">
        <v>30</v>
      </c>
      <c r="AX245" s="14" t="s">
        <v>79</v>
      </c>
      <c r="AY245" s="179" t="s">
        <v>113</v>
      </c>
    </row>
    <row r="246" spans="1:65" s="2" customFormat="1" ht="21.75" customHeight="1">
      <c r="A246" s="32"/>
      <c r="B246" s="155"/>
      <c r="C246" s="156" t="s">
        <v>333</v>
      </c>
      <c r="D246" s="156" t="s">
        <v>116</v>
      </c>
      <c r="E246" s="157" t="s">
        <v>334</v>
      </c>
      <c r="F246" s="158" t="s">
        <v>335</v>
      </c>
      <c r="G246" s="159" t="s">
        <v>152</v>
      </c>
      <c r="H246" s="160">
        <v>28.28</v>
      </c>
      <c r="I246" s="161"/>
      <c r="J246" s="162">
        <f>ROUND(I246*H246,2)</f>
        <v>0</v>
      </c>
      <c r="K246" s="158" t="s">
        <v>120</v>
      </c>
      <c r="L246" s="33"/>
      <c r="M246" s="163" t="s">
        <v>1</v>
      </c>
      <c r="N246" s="164" t="s">
        <v>39</v>
      </c>
      <c r="O246" s="58"/>
      <c r="P246" s="165">
        <f>O246*H246</f>
        <v>0</v>
      </c>
      <c r="Q246" s="165">
        <v>0</v>
      </c>
      <c r="R246" s="165">
        <f>Q246*H246</f>
        <v>0</v>
      </c>
      <c r="S246" s="165">
        <v>0</v>
      </c>
      <c r="T246" s="166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7" t="s">
        <v>121</v>
      </c>
      <c r="AT246" s="167" t="s">
        <v>116</v>
      </c>
      <c r="AU246" s="167" t="s">
        <v>81</v>
      </c>
      <c r="AY246" s="17" t="s">
        <v>113</v>
      </c>
      <c r="BE246" s="168">
        <f>IF(N246="základní",J246,0)</f>
        <v>0</v>
      </c>
      <c r="BF246" s="168">
        <f>IF(N246="snížená",J246,0)</f>
        <v>0</v>
      </c>
      <c r="BG246" s="168">
        <f>IF(N246="zákl. přenesená",J246,0)</f>
        <v>0</v>
      </c>
      <c r="BH246" s="168">
        <f>IF(N246="sníž. přenesená",J246,0)</f>
        <v>0</v>
      </c>
      <c r="BI246" s="168">
        <f>IF(N246="nulová",J246,0)</f>
        <v>0</v>
      </c>
      <c r="BJ246" s="17" t="s">
        <v>79</v>
      </c>
      <c r="BK246" s="168">
        <f>ROUND(I246*H246,2)</f>
        <v>0</v>
      </c>
      <c r="BL246" s="17" t="s">
        <v>121</v>
      </c>
      <c r="BM246" s="167" t="s">
        <v>336</v>
      </c>
    </row>
    <row r="247" spans="1:65" s="15" customFormat="1">
      <c r="B247" s="196"/>
      <c r="D247" s="170" t="s">
        <v>123</v>
      </c>
      <c r="E247" s="197" t="s">
        <v>1</v>
      </c>
      <c r="F247" s="198" t="s">
        <v>337</v>
      </c>
      <c r="H247" s="197" t="s">
        <v>1</v>
      </c>
      <c r="I247" s="199"/>
      <c r="L247" s="196"/>
      <c r="M247" s="200"/>
      <c r="N247" s="201"/>
      <c r="O247" s="201"/>
      <c r="P247" s="201"/>
      <c r="Q247" s="201"/>
      <c r="R247" s="201"/>
      <c r="S247" s="201"/>
      <c r="T247" s="202"/>
      <c r="AT247" s="197" t="s">
        <v>123</v>
      </c>
      <c r="AU247" s="197" t="s">
        <v>81</v>
      </c>
      <c r="AV247" s="15" t="s">
        <v>79</v>
      </c>
      <c r="AW247" s="15" t="s">
        <v>30</v>
      </c>
      <c r="AX247" s="15" t="s">
        <v>74</v>
      </c>
      <c r="AY247" s="197" t="s">
        <v>113</v>
      </c>
    </row>
    <row r="248" spans="1:65" s="13" customFormat="1">
      <c r="B248" s="169"/>
      <c r="D248" s="170" t="s">
        <v>123</v>
      </c>
      <c r="E248" s="171" t="s">
        <v>1</v>
      </c>
      <c r="F248" s="172" t="s">
        <v>338</v>
      </c>
      <c r="H248" s="173">
        <v>14</v>
      </c>
      <c r="I248" s="174"/>
      <c r="L248" s="169"/>
      <c r="M248" s="175"/>
      <c r="N248" s="176"/>
      <c r="O248" s="176"/>
      <c r="P248" s="176"/>
      <c r="Q248" s="176"/>
      <c r="R248" s="176"/>
      <c r="S248" s="176"/>
      <c r="T248" s="177"/>
      <c r="AT248" s="171" t="s">
        <v>123</v>
      </c>
      <c r="AU248" s="171" t="s">
        <v>81</v>
      </c>
      <c r="AV248" s="13" t="s">
        <v>81</v>
      </c>
      <c r="AW248" s="13" t="s">
        <v>30</v>
      </c>
      <c r="AX248" s="13" t="s">
        <v>74</v>
      </c>
      <c r="AY248" s="171" t="s">
        <v>113</v>
      </c>
    </row>
    <row r="249" spans="1:65" s="13" customFormat="1">
      <c r="B249" s="169"/>
      <c r="D249" s="170" t="s">
        <v>123</v>
      </c>
      <c r="E249" s="171" t="s">
        <v>1</v>
      </c>
      <c r="F249" s="172" t="s">
        <v>339</v>
      </c>
      <c r="H249" s="173">
        <v>14.28</v>
      </c>
      <c r="I249" s="174"/>
      <c r="L249" s="169"/>
      <c r="M249" s="175"/>
      <c r="N249" s="176"/>
      <c r="O249" s="176"/>
      <c r="P249" s="176"/>
      <c r="Q249" s="176"/>
      <c r="R249" s="176"/>
      <c r="S249" s="176"/>
      <c r="T249" s="177"/>
      <c r="AT249" s="171" t="s">
        <v>123</v>
      </c>
      <c r="AU249" s="171" t="s">
        <v>81</v>
      </c>
      <c r="AV249" s="13" t="s">
        <v>81</v>
      </c>
      <c r="AW249" s="13" t="s">
        <v>30</v>
      </c>
      <c r="AX249" s="13" t="s">
        <v>74</v>
      </c>
      <c r="AY249" s="171" t="s">
        <v>113</v>
      </c>
    </row>
    <row r="250" spans="1:65" s="14" customFormat="1">
      <c r="B250" s="178"/>
      <c r="D250" s="170" t="s">
        <v>123</v>
      </c>
      <c r="E250" s="179" t="s">
        <v>1</v>
      </c>
      <c r="F250" s="180" t="s">
        <v>125</v>
      </c>
      <c r="H250" s="181">
        <v>28.28</v>
      </c>
      <c r="I250" s="182"/>
      <c r="L250" s="178"/>
      <c r="M250" s="183"/>
      <c r="N250" s="184"/>
      <c r="O250" s="184"/>
      <c r="P250" s="184"/>
      <c r="Q250" s="184"/>
      <c r="R250" s="184"/>
      <c r="S250" s="184"/>
      <c r="T250" s="185"/>
      <c r="AT250" s="179" t="s">
        <v>123</v>
      </c>
      <c r="AU250" s="179" t="s">
        <v>81</v>
      </c>
      <c r="AV250" s="14" t="s">
        <v>121</v>
      </c>
      <c r="AW250" s="14" t="s">
        <v>30</v>
      </c>
      <c r="AX250" s="14" t="s">
        <v>79</v>
      </c>
      <c r="AY250" s="179" t="s">
        <v>113</v>
      </c>
    </row>
    <row r="251" spans="1:65" s="2" customFormat="1" ht="21.75" customHeight="1">
      <c r="A251" s="32"/>
      <c r="B251" s="155"/>
      <c r="C251" s="156" t="s">
        <v>340</v>
      </c>
      <c r="D251" s="156" t="s">
        <v>116</v>
      </c>
      <c r="E251" s="157" t="s">
        <v>341</v>
      </c>
      <c r="F251" s="158" t="s">
        <v>342</v>
      </c>
      <c r="G251" s="159" t="s">
        <v>152</v>
      </c>
      <c r="H251" s="160">
        <v>365</v>
      </c>
      <c r="I251" s="161"/>
      <c r="J251" s="162">
        <f>ROUND(I251*H251,2)</f>
        <v>0</v>
      </c>
      <c r="K251" s="158" t="s">
        <v>120</v>
      </c>
      <c r="L251" s="33"/>
      <c r="M251" s="163" t="s">
        <v>1</v>
      </c>
      <c r="N251" s="164" t="s">
        <v>39</v>
      </c>
      <c r="O251" s="58"/>
      <c r="P251" s="165">
        <f>O251*H251</f>
        <v>0</v>
      </c>
      <c r="Q251" s="165">
        <v>0</v>
      </c>
      <c r="R251" s="165">
        <f>Q251*H251</f>
        <v>0</v>
      </c>
      <c r="S251" s="165">
        <v>0</v>
      </c>
      <c r="T251" s="166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7" t="s">
        <v>121</v>
      </c>
      <c r="AT251" s="167" t="s">
        <v>116</v>
      </c>
      <c r="AU251" s="167" t="s">
        <v>81</v>
      </c>
      <c r="AY251" s="17" t="s">
        <v>113</v>
      </c>
      <c r="BE251" s="168">
        <f>IF(N251="základní",J251,0)</f>
        <v>0</v>
      </c>
      <c r="BF251" s="168">
        <f>IF(N251="snížená",J251,0)</f>
        <v>0</v>
      </c>
      <c r="BG251" s="168">
        <f>IF(N251="zákl. přenesená",J251,0)</f>
        <v>0</v>
      </c>
      <c r="BH251" s="168">
        <f>IF(N251="sníž. přenesená",J251,0)</f>
        <v>0</v>
      </c>
      <c r="BI251" s="168">
        <f>IF(N251="nulová",J251,0)</f>
        <v>0</v>
      </c>
      <c r="BJ251" s="17" t="s">
        <v>79</v>
      </c>
      <c r="BK251" s="168">
        <f>ROUND(I251*H251,2)</f>
        <v>0</v>
      </c>
      <c r="BL251" s="17" t="s">
        <v>121</v>
      </c>
      <c r="BM251" s="167" t="s">
        <v>343</v>
      </c>
    </row>
    <row r="252" spans="1:65" s="15" customFormat="1">
      <c r="B252" s="196"/>
      <c r="D252" s="170" t="s">
        <v>123</v>
      </c>
      <c r="E252" s="197" t="s">
        <v>1</v>
      </c>
      <c r="F252" s="198" t="s">
        <v>344</v>
      </c>
      <c r="H252" s="197" t="s">
        <v>1</v>
      </c>
      <c r="I252" s="199"/>
      <c r="L252" s="196"/>
      <c r="M252" s="200"/>
      <c r="N252" s="201"/>
      <c r="O252" s="201"/>
      <c r="P252" s="201"/>
      <c r="Q252" s="201"/>
      <c r="R252" s="201"/>
      <c r="S252" s="201"/>
      <c r="T252" s="202"/>
      <c r="AT252" s="197" t="s">
        <v>123</v>
      </c>
      <c r="AU252" s="197" t="s">
        <v>81</v>
      </c>
      <c r="AV252" s="15" t="s">
        <v>79</v>
      </c>
      <c r="AW252" s="15" t="s">
        <v>30</v>
      </c>
      <c r="AX252" s="15" t="s">
        <v>74</v>
      </c>
      <c r="AY252" s="197" t="s">
        <v>113</v>
      </c>
    </row>
    <row r="253" spans="1:65" s="13" customFormat="1">
      <c r="B253" s="169"/>
      <c r="D253" s="170" t="s">
        <v>123</v>
      </c>
      <c r="E253" s="171" t="s">
        <v>1</v>
      </c>
      <c r="F253" s="172" t="s">
        <v>345</v>
      </c>
      <c r="H253" s="173">
        <v>365</v>
      </c>
      <c r="I253" s="174"/>
      <c r="L253" s="169"/>
      <c r="M253" s="175"/>
      <c r="N253" s="176"/>
      <c r="O253" s="176"/>
      <c r="P253" s="176"/>
      <c r="Q253" s="176"/>
      <c r="R253" s="176"/>
      <c r="S253" s="176"/>
      <c r="T253" s="177"/>
      <c r="AT253" s="171" t="s">
        <v>123</v>
      </c>
      <c r="AU253" s="171" t="s">
        <v>81</v>
      </c>
      <c r="AV253" s="13" t="s">
        <v>81</v>
      </c>
      <c r="AW253" s="13" t="s">
        <v>30</v>
      </c>
      <c r="AX253" s="13" t="s">
        <v>74</v>
      </c>
      <c r="AY253" s="171" t="s">
        <v>113</v>
      </c>
    </row>
    <row r="254" spans="1:65" s="14" customFormat="1">
      <c r="B254" s="178"/>
      <c r="D254" s="170" t="s">
        <v>123</v>
      </c>
      <c r="E254" s="179" t="s">
        <v>1</v>
      </c>
      <c r="F254" s="180" t="s">
        <v>125</v>
      </c>
      <c r="H254" s="181">
        <v>365</v>
      </c>
      <c r="I254" s="182"/>
      <c r="L254" s="178"/>
      <c r="M254" s="183"/>
      <c r="N254" s="184"/>
      <c r="O254" s="184"/>
      <c r="P254" s="184"/>
      <c r="Q254" s="184"/>
      <c r="R254" s="184"/>
      <c r="S254" s="184"/>
      <c r="T254" s="185"/>
      <c r="AT254" s="179" t="s">
        <v>123</v>
      </c>
      <c r="AU254" s="179" t="s">
        <v>81</v>
      </c>
      <c r="AV254" s="14" t="s">
        <v>121</v>
      </c>
      <c r="AW254" s="14" t="s">
        <v>30</v>
      </c>
      <c r="AX254" s="14" t="s">
        <v>79</v>
      </c>
      <c r="AY254" s="179" t="s">
        <v>113</v>
      </c>
    </row>
    <row r="255" spans="1:65" s="2" customFormat="1" ht="21.75" customHeight="1">
      <c r="A255" s="32"/>
      <c r="B255" s="155"/>
      <c r="C255" s="156" t="s">
        <v>346</v>
      </c>
      <c r="D255" s="156" t="s">
        <v>116</v>
      </c>
      <c r="E255" s="157" t="s">
        <v>347</v>
      </c>
      <c r="F255" s="158" t="s">
        <v>348</v>
      </c>
      <c r="G255" s="159" t="s">
        <v>152</v>
      </c>
      <c r="H255" s="160">
        <v>12</v>
      </c>
      <c r="I255" s="161"/>
      <c r="J255" s="162">
        <f>ROUND(I255*H255,2)</f>
        <v>0</v>
      </c>
      <c r="K255" s="158" t="s">
        <v>120</v>
      </c>
      <c r="L255" s="33"/>
      <c r="M255" s="163" t="s">
        <v>1</v>
      </c>
      <c r="N255" s="164" t="s">
        <v>39</v>
      </c>
      <c r="O255" s="58"/>
      <c r="P255" s="165">
        <f>O255*H255</f>
        <v>0</v>
      </c>
      <c r="Q255" s="165">
        <v>0</v>
      </c>
      <c r="R255" s="165">
        <f>Q255*H255</f>
        <v>0</v>
      </c>
      <c r="S255" s="165">
        <v>0</v>
      </c>
      <c r="T255" s="166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7" t="s">
        <v>121</v>
      </c>
      <c r="AT255" s="167" t="s">
        <v>116</v>
      </c>
      <c r="AU255" s="167" t="s">
        <v>81</v>
      </c>
      <c r="AY255" s="17" t="s">
        <v>113</v>
      </c>
      <c r="BE255" s="168">
        <f>IF(N255="základní",J255,0)</f>
        <v>0</v>
      </c>
      <c r="BF255" s="168">
        <f>IF(N255="snížená",J255,0)</f>
        <v>0</v>
      </c>
      <c r="BG255" s="168">
        <f>IF(N255="zákl. přenesená",J255,0)</f>
        <v>0</v>
      </c>
      <c r="BH255" s="168">
        <f>IF(N255="sníž. přenesená",J255,0)</f>
        <v>0</v>
      </c>
      <c r="BI255" s="168">
        <f>IF(N255="nulová",J255,0)</f>
        <v>0</v>
      </c>
      <c r="BJ255" s="17" t="s">
        <v>79</v>
      </c>
      <c r="BK255" s="168">
        <f>ROUND(I255*H255,2)</f>
        <v>0</v>
      </c>
      <c r="BL255" s="17" t="s">
        <v>121</v>
      </c>
      <c r="BM255" s="167" t="s">
        <v>349</v>
      </c>
    </row>
    <row r="256" spans="1:65" s="15" customFormat="1">
      <c r="B256" s="196"/>
      <c r="D256" s="170" t="s">
        <v>123</v>
      </c>
      <c r="E256" s="197" t="s">
        <v>1</v>
      </c>
      <c r="F256" s="198" t="s">
        <v>350</v>
      </c>
      <c r="H256" s="197" t="s">
        <v>1</v>
      </c>
      <c r="I256" s="199"/>
      <c r="L256" s="196"/>
      <c r="M256" s="200"/>
      <c r="N256" s="201"/>
      <c r="O256" s="201"/>
      <c r="P256" s="201"/>
      <c r="Q256" s="201"/>
      <c r="R256" s="201"/>
      <c r="S256" s="201"/>
      <c r="T256" s="202"/>
      <c r="AT256" s="197" t="s">
        <v>123</v>
      </c>
      <c r="AU256" s="197" t="s">
        <v>81</v>
      </c>
      <c r="AV256" s="15" t="s">
        <v>79</v>
      </c>
      <c r="AW256" s="15" t="s">
        <v>30</v>
      </c>
      <c r="AX256" s="15" t="s">
        <v>74</v>
      </c>
      <c r="AY256" s="197" t="s">
        <v>113</v>
      </c>
    </row>
    <row r="257" spans="1:65" s="13" customFormat="1">
      <c r="B257" s="169"/>
      <c r="D257" s="170" t="s">
        <v>123</v>
      </c>
      <c r="E257" s="171" t="s">
        <v>1</v>
      </c>
      <c r="F257" s="172" t="s">
        <v>351</v>
      </c>
      <c r="H257" s="173">
        <v>12</v>
      </c>
      <c r="I257" s="174"/>
      <c r="L257" s="169"/>
      <c r="M257" s="175"/>
      <c r="N257" s="176"/>
      <c r="O257" s="176"/>
      <c r="P257" s="176"/>
      <c r="Q257" s="176"/>
      <c r="R257" s="176"/>
      <c r="S257" s="176"/>
      <c r="T257" s="177"/>
      <c r="AT257" s="171" t="s">
        <v>123</v>
      </c>
      <c r="AU257" s="171" t="s">
        <v>81</v>
      </c>
      <c r="AV257" s="13" t="s">
        <v>81</v>
      </c>
      <c r="AW257" s="13" t="s">
        <v>30</v>
      </c>
      <c r="AX257" s="13" t="s">
        <v>74</v>
      </c>
      <c r="AY257" s="171" t="s">
        <v>113</v>
      </c>
    </row>
    <row r="258" spans="1:65" s="14" customFormat="1">
      <c r="B258" s="178"/>
      <c r="D258" s="170" t="s">
        <v>123</v>
      </c>
      <c r="E258" s="179" t="s">
        <v>1</v>
      </c>
      <c r="F258" s="180" t="s">
        <v>125</v>
      </c>
      <c r="H258" s="181">
        <v>12</v>
      </c>
      <c r="I258" s="182"/>
      <c r="L258" s="178"/>
      <c r="M258" s="183"/>
      <c r="N258" s="184"/>
      <c r="O258" s="184"/>
      <c r="P258" s="184"/>
      <c r="Q258" s="184"/>
      <c r="R258" s="184"/>
      <c r="S258" s="184"/>
      <c r="T258" s="185"/>
      <c r="AT258" s="179" t="s">
        <v>123</v>
      </c>
      <c r="AU258" s="179" t="s">
        <v>81</v>
      </c>
      <c r="AV258" s="14" t="s">
        <v>121</v>
      </c>
      <c r="AW258" s="14" t="s">
        <v>30</v>
      </c>
      <c r="AX258" s="14" t="s">
        <v>79</v>
      </c>
      <c r="AY258" s="179" t="s">
        <v>113</v>
      </c>
    </row>
    <row r="259" spans="1:65" s="2" customFormat="1" ht="21.75" customHeight="1">
      <c r="A259" s="32"/>
      <c r="B259" s="155"/>
      <c r="C259" s="156" t="s">
        <v>352</v>
      </c>
      <c r="D259" s="156" t="s">
        <v>116</v>
      </c>
      <c r="E259" s="157" t="s">
        <v>353</v>
      </c>
      <c r="F259" s="158" t="s">
        <v>354</v>
      </c>
      <c r="G259" s="159" t="s">
        <v>152</v>
      </c>
      <c r="H259" s="160">
        <v>365</v>
      </c>
      <c r="I259" s="161"/>
      <c r="J259" s="162">
        <f>ROUND(I259*H259,2)</f>
        <v>0</v>
      </c>
      <c r="K259" s="158" t="s">
        <v>120</v>
      </c>
      <c r="L259" s="33"/>
      <c r="M259" s="163" t="s">
        <v>1</v>
      </c>
      <c r="N259" s="164" t="s">
        <v>39</v>
      </c>
      <c r="O259" s="58"/>
      <c r="P259" s="165">
        <f>O259*H259</f>
        <v>0</v>
      </c>
      <c r="Q259" s="165">
        <v>0</v>
      </c>
      <c r="R259" s="165">
        <f>Q259*H259</f>
        <v>0</v>
      </c>
      <c r="S259" s="165">
        <v>0</v>
      </c>
      <c r="T259" s="166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7" t="s">
        <v>121</v>
      </c>
      <c r="AT259" s="167" t="s">
        <v>116</v>
      </c>
      <c r="AU259" s="167" t="s">
        <v>81</v>
      </c>
      <c r="AY259" s="17" t="s">
        <v>113</v>
      </c>
      <c r="BE259" s="168">
        <f>IF(N259="základní",J259,0)</f>
        <v>0</v>
      </c>
      <c r="BF259" s="168">
        <f>IF(N259="snížená",J259,0)</f>
        <v>0</v>
      </c>
      <c r="BG259" s="168">
        <f>IF(N259="zákl. přenesená",J259,0)</f>
        <v>0</v>
      </c>
      <c r="BH259" s="168">
        <f>IF(N259="sníž. přenesená",J259,0)</f>
        <v>0</v>
      </c>
      <c r="BI259" s="168">
        <f>IF(N259="nulová",J259,0)</f>
        <v>0</v>
      </c>
      <c r="BJ259" s="17" t="s">
        <v>79</v>
      </c>
      <c r="BK259" s="168">
        <f>ROUND(I259*H259,2)</f>
        <v>0</v>
      </c>
      <c r="BL259" s="17" t="s">
        <v>121</v>
      </c>
      <c r="BM259" s="167" t="s">
        <v>355</v>
      </c>
    </row>
    <row r="260" spans="1:65" s="15" customFormat="1">
      <c r="B260" s="196"/>
      <c r="D260" s="170" t="s">
        <v>123</v>
      </c>
      <c r="E260" s="197" t="s">
        <v>1</v>
      </c>
      <c r="F260" s="198" t="s">
        <v>344</v>
      </c>
      <c r="H260" s="197" t="s">
        <v>1</v>
      </c>
      <c r="I260" s="199"/>
      <c r="L260" s="196"/>
      <c r="M260" s="200"/>
      <c r="N260" s="201"/>
      <c r="O260" s="201"/>
      <c r="P260" s="201"/>
      <c r="Q260" s="201"/>
      <c r="R260" s="201"/>
      <c r="S260" s="201"/>
      <c r="T260" s="202"/>
      <c r="AT260" s="197" t="s">
        <v>123</v>
      </c>
      <c r="AU260" s="197" t="s">
        <v>81</v>
      </c>
      <c r="AV260" s="15" t="s">
        <v>79</v>
      </c>
      <c r="AW260" s="15" t="s">
        <v>30</v>
      </c>
      <c r="AX260" s="15" t="s">
        <v>74</v>
      </c>
      <c r="AY260" s="197" t="s">
        <v>113</v>
      </c>
    </row>
    <row r="261" spans="1:65" s="13" customFormat="1">
      <c r="B261" s="169"/>
      <c r="D261" s="170" t="s">
        <v>123</v>
      </c>
      <c r="E261" s="171" t="s">
        <v>1</v>
      </c>
      <c r="F261" s="172" t="s">
        <v>345</v>
      </c>
      <c r="H261" s="173">
        <v>365</v>
      </c>
      <c r="I261" s="174"/>
      <c r="L261" s="169"/>
      <c r="M261" s="175"/>
      <c r="N261" s="176"/>
      <c r="O261" s="176"/>
      <c r="P261" s="176"/>
      <c r="Q261" s="176"/>
      <c r="R261" s="176"/>
      <c r="S261" s="176"/>
      <c r="T261" s="177"/>
      <c r="AT261" s="171" t="s">
        <v>123</v>
      </c>
      <c r="AU261" s="171" t="s">
        <v>81</v>
      </c>
      <c r="AV261" s="13" t="s">
        <v>81</v>
      </c>
      <c r="AW261" s="13" t="s">
        <v>30</v>
      </c>
      <c r="AX261" s="13" t="s">
        <v>74</v>
      </c>
      <c r="AY261" s="171" t="s">
        <v>113</v>
      </c>
    </row>
    <row r="262" spans="1:65" s="14" customFormat="1">
      <c r="B262" s="178"/>
      <c r="D262" s="170" t="s">
        <v>123</v>
      </c>
      <c r="E262" s="179" t="s">
        <v>1</v>
      </c>
      <c r="F262" s="180" t="s">
        <v>125</v>
      </c>
      <c r="H262" s="181">
        <v>365</v>
      </c>
      <c r="I262" s="182"/>
      <c r="L262" s="178"/>
      <c r="M262" s="183"/>
      <c r="N262" s="184"/>
      <c r="O262" s="184"/>
      <c r="P262" s="184"/>
      <c r="Q262" s="184"/>
      <c r="R262" s="184"/>
      <c r="S262" s="184"/>
      <c r="T262" s="185"/>
      <c r="AT262" s="179" t="s">
        <v>123</v>
      </c>
      <c r="AU262" s="179" t="s">
        <v>81</v>
      </c>
      <c r="AV262" s="14" t="s">
        <v>121</v>
      </c>
      <c r="AW262" s="14" t="s">
        <v>30</v>
      </c>
      <c r="AX262" s="14" t="s">
        <v>79</v>
      </c>
      <c r="AY262" s="179" t="s">
        <v>113</v>
      </c>
    </row>
    <row r="263" spans="1:65" s="2" customFormat="1" ht="21.75" customHeight="1">
      <c r="A263" s="32"/>
      <c r="B263" s="155"/>
      <c r="C263" s="156" t="s">
        <v>356</v>
      </c>
      <c r="D263" s="156" t="s">
        <v>116</v>
      </c>
      <c r="E263" s="157" t="s">
        <v>357</v>
      </c>
      <c r="F263" s="158" t="s">
        <v>358</v>
      </c>
      <c r="G263" s="159" t="s">
        <v>119</v>
      </c>
      <c r="H263" s="160">
        <v>7</v>
      </c>
      <c r="I263" s="161"/>
      <c r="J263" s="162">
        <f>ROUND(I263*H263,2)</f>
        <v>0</v>
      </c>
      <c r="K263" s="158" t="s">
        <v>120</v>
      </c>
      <c r="L263" s="33"/>
      <c r="M263" s="163" t="s">
        <v>1</v>
      </c>
      <c r="N263" s="164" t="s">
        <v>39</v>
      </c>
      <c r="O263" s="58"/>
      <c r="P263" s="165">
        <f>O263*H263</f>
        <v>0</v>
      </c>
      <c r="Q263" s="165">
        <v>0</v>
      </c>
      <c r="R263" s="165">
        <f>Q263*H263</f>
        <v>0</v>
      </c>
      <c r="S263" s="165">
        <v>0</v>
      </c>
      <c r="T263" s="166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7" t="s">
        <v>121</v>
      </c>
      <c r="AT263" s="167" t="s">
        <v>116</v>
      </c>
      <c r="AU263" s="167" t="s">
        <v>81</v>
      </c>
      <c r="AY263" s="17" t="s">
        <v>113</v>
      </c>
      <c r="BE263" s="168">
        <f>IF(N263="základní",J263,0)</f>
        <v>0</v>
      </c>
      <c r="BF263" s="168">
        <f>IF(N263="snížená",J263,0)</f>
        <v>0</v>
      </c>
      <c r="BG263" s="168">
        <f>IF(N263="zákl. přenesená",J263,0)</f>
        <v>0</v>
      </c>
      <c r="BH263" s="168">
        <f>IF(N263="sníž. přenesená",J263,0)</f>
        <v>0</v>
      </c>
      <c r="BI263" s="168">
        <f>IF(N263="nulová",J263,0)</f>
        <v>0</v>
      </c>
      <c r="BJ263" s="17" t="s">
        <v>79</v>
      </c>
      <c r="BK263" s="168">
        <f>ROUND(I263*H263,2)</f>
        <v>0</v>
      </c>
      <c r="BL263" s="17" t="s">
        <v>121</v>
      </c>
      <c r="BM263" s="167" t="s">
        <v>359</v>
      </c>
    </row>
    <row r="264" spans="1:65" s="2" customFormat="1" ht="21.75" customHeight="1">
      <c r="A264" s="32"/>
      <c r="B264" s="155"/>
      <c r="C264" s="156" t="s">
        <v>360</v>
      </c>
      <c r="D264" s="156" t="s">
        <v>116</v>
      </c>
      <c r="E264" s="157" t="s">
        <v>361</v>
      </c>
      <c r="F264" s="158" t="s">
        <v>362</v>
      </c>
      <c r="G264" s="159" t="s">
        <v>152</v>
      </c>
      <c r="H264" s="160">
        <v>14</v>
      </c>
      <c r="I264" s="161"/>
      <c r="J264" s="162">
        <f>ROUND(I264*H264,2)</f>
        <v>0</v>
      </c>
      <c r="K264" s="158" t="s">
        <v>120</v>
      </c>
      <c r="L264" s="33"/>
      <c r="M264" s="163" t="s">
        <v>1</v>
      </c>
      <c r="N264" s="164" t="s">
        <v>39</v>
      </c>
      <c r="O264" s="58"/>
      <c r="P264" s="165">
        <f>O264*H264</f>
        <v>0</v>
      </c>
      <c r="Q264" s="165">
        <v>0</v>
      </c>
      <c r="R264" s="165">
        <f>Q264*H264</f>
        <v>0</v>
      </c>
      <c r="S264" s="165">
        <v>0</v>
      </c>
      <c r="T264" s="166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7" t="s">
        <v>121</v>
      </c>
      <c r="AT264" s="167" t="s">
        <v>116</v>
      </c>
      <c r="AU264" s="167" t="s">
        <v>81</v>
      </c>
      <c r="AY264" s="17" t="s">
        <v>113</v>
      </c>
      <c r="BE264" s="168">
        <f>IF(N264="základní",J264,0)</f>
        <v>0</v>
      </c>
      <c r="BF264" s="168">
        <f>IF(N264="snížená",J264,0)</f>
        <v>0</v>
      </c>
      <c r="BG264" s="168">
        <f>IF(N264="zákl. přenesená",J264,0)</f>
        <v>0</v>
      </c>
      <c r="BH264" s="168">
        <f>IF(N264="sníž. přenesená",J264,0)</f>
        <v>0</v>
      </c>
      <c r="BI264" s="168">
        <f>IF(N264="nulová",J264,0)</f>
        <v>0</v>
      </c>
      <c r="BJ264" s="17" t="s">
        <v>79</v>
      </c>
      <c r="BK264" s="168">
        <f>ROUND(I264*H264,2)</f>
        <v>0</v>
      </c>
      <c r="BL264" s="17" t="s">
        <v>121</v>
      </c>
      <c r="BM264" s="167" t="s">
        <v>363</v>
      </c>
    </row>
    <row r="265" spans="1:65" s="15" customFormat="1">
      <c r="B265" s="196"/>
      <c r="D265" s="170" t="s">
        <v>123</v>
      </c>
      <c r="E265" s="197" t="s">
        <v>1</v>
      </c>
      <c r="F265" s="198" t="s">
        <v>337</v>
      </c>
      <c r="H265" s="197" t="s">
        <v>1</v>
      </c>
      <c r="I265" s="199"/>
      <c r="L265" s="196"/>
      <c r="M265" s="200"/>
      <c r="N265" s="201"/>
      <c r="O265" s="201"/>
      <c r="P265" s="201"/>
      <c r="Q265" s="201"/>
      <c r="R265" s="201"/>
      <c r="S265" s="201"/>
      <c r="T265" s="202"/>
      <c r="AT265" s="197" t="s">
        <v>123</v>
      </c>
      <c r="AU265" s="197" t="s">
        <v>81</v>
      </c>
      <c r="AV265" s="15" t="s">
        <v>79</v>
      </c>
      <c r="AW265" s="15" t="s">
        <v>30</v>
      </c>
      <c r="AX265" s="15" t="s">
        <v>74</v>
      </c>
      <c r="AY265" s="197" t="s">
        <v>113</v>
      </c>
    </row>
    <row r="266" spans="1:65" s="13" customFormat="1">
      <c r="B266" s="169"/>
      <c r="D266" s="170" t="s">
        <v>123</v>
      </c>
      <c r="E266" s="171" t="s">
        <v>1</v>
      </c>
      <c r="F266" s="172" t="s">
        <v>338</v>
      </c>
      <c r="H266" s="173">
        <v>14</v>
      </c>
      <c r="I266" s="174"/>
      <c r="L266" s="169"/>
      <c r="M266" s="175"/>
      <c r="N266" s="176"/>
      <c r="O266" s="176"/>
      <c r="P266" s="176"/>
      <c r="Q266" s="176"/>
      <c r="R266" s="176"/>
      <c r="S266" s="176"/>
      <c r="T266" s="177"/>
      <c r="AT266" s="171" t="s">
        <v>123</v>
      </c>
      <c r="AU266" s="171" t="s">
        <v>81</v>
      </c>
      <c r="AV266" s="13" t="s">
        <v>81</v>
      </c>
      <c r="AW266" s="13" t="s">
        <v>30</v>
      </c>
      <c r="AX266" s="13" t="s">
        <v>74</v>
      </c>
      <c r="AY266" s="171" t="s">
        <v>113</v>
      </c>
    </row>
    <row r="267" spans="1:65" s="14" customFormat="1">
      <c r="B267" s="178"/>
      <c r="D267" s="170" t="s">
        <v>123</v>
      </c>
      <c r="E267" s="179" t="s">
        <v>1</v>
      </c>
      <c r="F267" s="180" t="s">
        <v>125</v>
      </c>
      <c r="H267" s="181">
        <v>14</v>
      </c>
      <c r="I267" s="182"/>
      <c r="L267" s="178"/>
      <c r="M267" s="183"/>
      <c r="N267" s="184"/>
      <c r="O267" s="184"/>
      <c r="P267" s="184"/>
      <c r="Q267" s="184"/>
      <c r="R267" s="184"/>
      <c r="S267" s="184"/>
      <c r="T267" s="185"/>
      <c r="AT267" s="179" t="s">
        <v>123</v>
      </c>
      <c r="AU267" s="179" t="s">
        <v>81</v>
      </c>
      <c r="AV267" s="14" t="s">
        <v>121</v>
      </c>
      <c r="AW267" s="14" t="s">
        <v>30</v>
      </c>
      <c r="AX267" s="14" t="s">
        <v>79</v>
      </c>
      <c r="AY267" s="179" t="s">
        <v>113</v>
      </c>
    </row>
    <row r="268" spans="1:65" s="2" customFormat="1" ht="21.75" customHeight="1">
      <c r="A268" s="32"/>
      <c r="B268" s="155"/>
      <c r="C268" s="156" t="s">
        <v>364</v>
      </c>
      <c r="D268" s="156" t="s">
        <v>116</v>
      </c>
      <c r="E268" s="157" t="s">
        <v>365</v>
      </c>
      <c r="F268" s="158" t="s">
        <v>366</v>
      </c>
      <c r="G268" s="159" t="s">
        <v>152</v>
      </c>
      <c r="H268" s="160">
        <v>379</v>
      </c>
      <c r="I268" s="161"/>
      <c r="J268" s="162">
        <f>ROUND(I268*H268,2)</f>
        <v>0</v>
      </c>
      <c r="K268" s="158" t="s">
        <v>120</v>
      </c>
      <c r="L268" s="33"/>
      <c r="M268" s="163" t="s">
        <v>1</v>
      </c>
      <c r="N268" s="164" t="s">
        <v>39</v>
      </c>
      <c r="O268" s="58"/>
      <c r="P268" s="165">
        <f>O268*H268</f>
        <v>0</v>
      </c>
      <c r="Q268" s="165">
        <v>0</v>
      </c>
      <c r="R268" s="165">
        <f>Q268*H268</f>
        <v>0</v>
      </c>
      <c r="S268" s="165">
        <v>0</v>
      </c>
      <c r="T268" s="166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7" t="s">
        <v>121</v>
      </c>
      <c r="AT268" s="167" t="s">
        <v>116</v>
      </c>
      <c r="AU268" s="167" t="s">
        <v>81</v>
      </c>
      <c r="AY268" s="17" t="s">
        <v>113</v>
      </c>
      <c r="BE268" s="168">
        <f>IF(N268="základní",J268,0)</f>
        <v>0</v>
      </c>
      <c r="BF268" s="168">
        <f>IF(N268="snížená",J268,0)</f>
        <v>0</v>
      </c>
      <c r="BG268" s="168">
        <f>IF(N268="zákl. přenesená",J268,0)</f>
        <v>0</v>
      </c>
      <c r="BH268" s="168">
        <f>IF(N268="sníž. přenesená",J268,0)</f>
        <v>0</v>
      </c>
      <c r="BI268" s="168">
        <f>IF(N268="nulová",J268,0)</f>
        <v>0</v>
      </c>
      <c r="BJ268" s="17" t="s">
        <v>79</v>
      </c>
      <c r="BK268" s="168">
        <f>ROUND(I268*H268,2)</f>
        <v>0</v>
      </c>
      <c r="BL268" s="17" t="s">
        <v>121</v>
      </c>
      <c r="BM268" s="167" t="s">
        <v>367</v>
      </c>
    </row>
    <row r="269" spans="1:65" s="15" customFormat="1">
      <c r="B269" s="196"/>
      <c r="D269" s="170" t="s">
        <v>123</v>
      </c>
      <c r="E269" s="197" t="s">
        <v>1</v>
      </c>
      <c r="F269" s="198" t="s">
        <v>344</v>
      </c>
      <c r="H269" s="197" t="s">
        <v>1</v>
      </c>
      <c r="I269" s="199"/>
      <c r="L269" s="196"/>
      <c r="M269" s="200"/>
      <c r="N269" s="201"/>
      <c r="O269" s="201"/>
      <c r="P269" s="201"/>
      <c r="Q269" s="201"/>
      <c r="R269" s="201"/>
      <c r="S269" s="201"/>
      <c r="T269" s="202"/>
      <c r="AT269" s="197" t="s">
        <v>123</v>
      </c>
      <c r="AU269" s="197" t="s">
        <v>81</v>
      </c>
      <c r="AV269" s="15" t="s">
        <v>79</v>
      </c>
      <c r="AW269" s="15" t="s">
        <v>30</v>
      </c>
      <c r="AX269" s="15" t="s">
        <v>74</v>
      </c>
      <c r="AY269" s="197" t="s">
        <v>113</v>
      </c>
    </row>
    <row r="270" spans="1:65" s="13" customFormat="1">
      <c r="B270" s="169"/>
      <c r="D270" s="170" t="s">
        <v>123</v>
      </c>
      <c r="E270" s="171" t="s">
        <v>1</v>
      </c>
      <c r="F270" s="172" t="s">
        <v>345</v>
      </c>
      <c r="H270" s="173">
        <v>365</v>
      </c>
      <c r="I270" s="174"/>
      <c r="L270" s="169"/>
      <c r="M270" s="175"/>
      <c r="N270" s="176"/>
      <c r="O270" s="176"/>
      <c r="P270" s="176"/>
      <c r="Q270" s="176"/>
      <c r="R270" s="176"/>
      <c r="S270" s="176"/>
      <c r="T270" s="177"/>
      <c r="AT270" s="171" t="s">
        <v>123</v>
      </c>
      <c r="AU270" s="171" t="s">
        <v>81</v>
      </c>
      <c r="AV270" s="13" t="s">
        <v>81</v>
      </c>
      <c r="AW270" s="13" t="s">
        <v>30</v>
      </c>
      <c r="AX270" s="13" t="s">
        <v>74</v>
      </c>
      <c r="AY270" s="171" t="s">
        <v>113</v>
      </c>
    </row>
    <row r="271" spans="1:65" s="15" customFormat="1">
      <c r="B271" s="196"/>
      <c r="D271" s="170" t="s">
        <v>123</v>
      </c>
      <c r="E271" s="197" t="s">
        <v>1</v>
      </c>
      <c r="F271" s="198" t="s">
        <v>337</v>
      </c>
      <c r="H271" s="197" t="s">
        <v>1</v>
      </c>
      <c r="I271" s="199"/>
      <c r="L271" s="196"/>
      <c r="M271" s="200"/>
      <c r="N271" s="201"/>
      <c r="O271" s="201"/>
      <c r="P271" s="201"/>
      <c r="Q271" s="201"/>
      <c r="R271" s="201"/>
      <c r="S271" s="201"/>
      <c r="T271" s="202"/>
      <c r="AT271" s="197" t="s">
        <v>123</v>
      </c>
      <c r="AU271" s="197" t="s">
        <v>81</v>
      </c>
      <c r="AV271" s="15" t="s">
        <v>79</v>
      </c>
      <c r="AW271" s="15" t="s">
        <v>30</v>
      </c>
      <c r="AX271" s="15" t="s">
        <v>74</v>
      </c>
      <c r="AY271" s="197" t="s">
        <v>113</v>
      </c>
    </row>
    <row r="272" spans="1:65" s="13" customFormat="1">
      <c r="B272" s="169"/>
      <c r="D272" s="170" t="s">
        <v>123</v>
      </c>
      <c r="E272" s="171" t="s">
        <v>1</v>
      </c>
      <c r="F272" s="172" t="s">
        <v>338</v>
      </c>
      <c r="H272" s="173">
        <v>14</v>
      </c>
      <c r="I272" s="174"/>
      <c r="L272" s="169"/>
      <c r="M272" s="175"/>
      <c r="N272" s="176"/>
      <c r="O272" s="176"/>
      <c r="P272" s="176"/>
      <c r="Q272" s="176"/>
      <c r="R272" s="176"/>
      <c r="S272" s="176"/>
      <c r="T272" s="177"/>
      <c r="AT272" s="171" t="s">
        <v>123</v>
      </c>
      <c r="AU272" s="171" t="s">
        <v>81</v>
      </c>
      <c r="AV272" s="13" t="s">
        <v>81</v>
      </c>
      <c r="AW272" s="13" t="s">
        <v>30</v>
      </c>
      <c r="AX272" s="13" t="s">
        <v>74</v>
      </c>
      <c r="AY272" s="171" t="s">
        <v>113</v>
      </c>
    </row>
    <row r="273" spans="1:65" s="14" customFormat="1">
      <c r="B273" s="178"/>
      <c r="D273" s="170" t="s">
        <v>123</v>
      </c>
      <c r="E273" s="179" t="s">
        <v>1</v>
      </c>
      <c r="F273" s="180" t="s">
        <v>125</v>
      </c>
      <c r="H273" s="181">
        <v>379</v>
      </c>
      <c r="I273" s="182"/>
      <c r="L273" s="178"/>
      <c r="M273" s="183"/>
      <c r="N273" s="184"/>
      <c r="O273" s="184"/>
      <c r="P273" s="184"/>
      <c r="Q273" s="184"/>
      <c r="R273" s="184"/>
      <c r="S273" s="184"/>
      <c r="T273" s="185"/>
      <c r="AT273" s="179" t="s">
        <v>123</v>
      </c>
      <c r="AU273" s="179" t="s">
        <v>81</v>
      </c>
      <c r="AV273" s="14" t="s">
        <v>121</v>
      </c>
      <c r="AW273" s="14" t="s">
        <v>30</v>
      </c>
      <c r="AX273" s="14" t="s">
        <v>79</v>
      </c>
      <c r="AY273" s="179" t="s">
        <v>113</v>
      </c>
    </row>
    <row r="274" spans="1:65" s="2" customFormat="1" ht="33" customHeight="1">
      <c r="A274" s="32"/>
      <c r="B274" s="155"/>
      <c r="C274" s="156" t="s">
        <v>368</v>
      </c>
      <c r="D274" s="156" t="s">
        <v>116</v>
      </c>
      <c r="E274" s="157" t="s">
        <v>369</v>
      </c>
      <c r="F274" s="158" t="s">
        <v>592</v>
      </c>
      <c r="G274" s="159" t="s">
        <v>152</v>
      </c>
      <c r="H274" s="160">
        <v>14</v>
      </c>
      <c r="I274" s="161"/>
      <c r="J274" s="162">
        <f>ROUND(I274*H274,2)</f>
        <v>0</v>
      </c>
      <c r="K274" s="158" t="s">
        <v>120</v>
      </c>
      <c r="L274" s="33"/>
      <c r="M274" s="163" t="s">
        <v>1</v>
      </c>
      <c r="N274" s="164" t="s">
        <v>39</v>
      </c>
      <c r="O274" s="58"/>
      <c r="P274" s="165">
        <f>O274*H274</f>
        <v>0</v>
      </c>
      <c r="Q274" s="165">
        <v>0</v>
      </c>
      <c r="R274" s="165">
        <f>Q274*H274</f>
        <v>0</v>
      </c>
      <c r="S274" s="165">
        <v>0</v>
      </c>
      <c r="T274" s="166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67" t="s">
        <v>121</v>
      </c>
      <c r="AT274" s="167" t="s">
        <v>116</v>
      </c>
      <c r="AU274" s="167" t="s">
        <v>81</v>
      </c>
      <c r="AY274" s="17" t="s">
        <v>113</v>
      </c>
      <c r="BE274" s="168">
        <f>IF(N274="základní",J274,0)</f>
        <v>0</v>
      </c>
      <c r="BF274" s="168">
        <f>IF(N274="snížená",J274,0)</f>
        <v>0</v>
      </c>
      <c r="BG274" s="168">
        <f>IF(N274="zákl. přenesená",J274,0)</f>
        <v>0</v>
      </c>
      <c r="BH274" s="168">
        <f>IF(N274="sníž. přenesená",J274,0)</f>
        <v>0</v>
      </c>
      <c r="BI274" s="168">
        <f>IF(N274="nulová",J274,0)</f>
        <v>0</v>
      </c>
      <c r="BJ274" s="17" t="s">
        <v>79</v>
      </c>
      <c r="BK274" s="168">
        <f>ROUND(I274*H274,2)</f>
        <v>0</v>
      </c>
      <c r="BL274" s="17" t="s">
        <v>121</v>
      </c>
      <c r="BM274" s="167" t="s">
        <v>370</v>
      </c>
    </row>
    <row r="275" spans="1:65" s="15" customFormat="1">
      <c r="B275" s="196"/>
      <c r="D275" s="170" t="s">
        <v>123</v>
      </c>
      <c r="E275" s="197" t="s">
        <v>1</v>
      </c>
      <c r="F275" s="198" t="s">
        <v>337</v>
      </c>
      <c r="H275" s="197" t="s">
        <v>1</v>
      </c>
      <c r="I275" s="199"/>
      <c r="L275" s="196"/>
      <c r="M275" s="200"/>
      <c r="N275" s="201"/>
      <c r="O275" s="201"/>
      <c r="P275" s="201"/>
      <c r="Q275" s="201"/>
      <c r="R275" s="201"/>
      <c r="S275" s="201"/>
      <c r="T275" s="202"/>
      <c r="AT275" s="197" t="s">
        <v>123</v>
      </c>
      <c r="AU275" s="197" t="s">
        <v>81</v>
      </c>
      <c r="AV275" s="15" t="s">
        <v>79</v>
      </c>
      <c r="AW275" s="15" t="s">
        <v>30</v>
      </c>
      <c r="AX275" s="15" t="s">
        <v>74</v>
      </c>
      <c r="AY275" s="197" t="s">
        <v>113</v>
      </c>
    </row>
    <row r="276" spans="1:65" s="13" customFormat="1">
      <c r="B276" s="169"/>
      <c r="D276" s="170" t="s">
        <v>123</v>
      </c>
      <c r="E276" s="171" t="s">
        <v>1</v>
      </c>
      <c r="F276" s="172" t="s">
        <v>338</v>
      </c>
      <c r="H276" s="173">
        <v>14</v>
      </c>
      <c r="I276" s="174"/>
      <c r="L276" s="169"/>
      <c r="M276" s="175"/>
      <c r="N276" s="176"/>
      <c r="O276" s="176"/>
      <c r="P276" s="176"/>
      <c r="Q276" s="176"/>
      <c r="R276" s="176"/>
      <c r="S276" s="176"/>
      <c r="T276" s="177"/>
      <c r="AT276" s="171" t="s">
        <v>123</v>
      </c>
      <c r="AU276" s="171" t="s">
        <v>81</v>
      </c>
      <c r="AV276" s="13" t="s">
        <v>81</v>
      </c>
      <c r="AW276" s="13" t="s">
        <v>30</v>
      </c>
      <c r="AX276" s="13" t="s">
        <v>74</v>
      </c>
      <c r="AY276" s="171" t="s">
        <v>113</v>
      </c>
    </row>
    <row r="277" spans="1:65" s="14" customFormat="1">
      <c r="B277" s="178"/>
      <c r="D277" s="170" t="s">
        <v>123</v>
      </c>
      <c r="E277" s="179" t="s">
        <v>1</v>
      </c>
      <c r="F277" s="180" t="s">
        <v>125</v>
      </c>
      <c r="H277" s="181">
        <v>14</v>
      </c>
      <c r="I277" s="182"/>
      <c r="L277" s="178"/>
      <c r="M277" s="183"/>
      <c r="N277" s="184"/>
      <c r="O277" s="184"/>
      <c r="P277" s="184"/>
      <c r="Q277" s="184"/>
      <c r="R277" s="184"/>
      <c r="S277" s="184"/>
      <c r="T277" s="185"/>
      <c r="AT277" s="179" t="s">
        <v>123</v>
      </c>
      <c r="AU277" s="179" t="s">
        <v>81</v>
      </c>
      <c r="AV277" s="14" t="s">
        <v>121</v>
      </c>
      <c r="AW277" s="14" t="s">
        <v>30</v>
      </c>
      <c r="AX277" s="14" t="s">
        <v>79</v>
      </c>
      <c r="AY277" s="179" t="s">
        <v>113</v>
      </c>
    </row>
    <row r="278" spans="1:65" s="2" customFormat="1" ht="33" customHeight="1">
      <c r="A278" s="32"/>
      <c r="B278" s="155"/>
      <c r="C278" s="156" t="s">
        <v>371</v>
      </c>
      <c r="D278" s="156" t="s">
        <v>116</v>
      </c>
      <c r="E278" s="157" t="s">
        <v>372</v>
      </c>
      <c r="F278" s="158" t="s">
        <v>593</v>
      </c>
      <c r="G278" s="159" t="s">
        <v>152</v>
      </c>
      <c r="H278" s="160">
        <v>365</v>
      </c>
      <c r="I278" s="161"/>
      <c r="J278" s="162">
        <f>ROUND(I278*H278,2)</f>
        <v>0</v>
      </c>
      <c r="K278" s="158" t="s">
        <v>120</v>
      </c>
      <c r="L278" s="33"/>
      <c r="M278" s="163" t="s">
        <v>1</v>
      </c>
      <c r="N278" s="164" t="s">
        <v>39</v>
      </c>
      <c r="O278" s="58"/>
      <c r="P278" s="165">
        <f>O278*H278</f>
        <v>0</v>
      </c>
      <c r="Q278" s="165">
        <v>0</v>
      </c>
      <c r="R278" s="165">
        <f>Q278*H278</f>
        <v>0</v>
      </c>
      <c r="S278" s="165">
        <v>0</v>
      </c>
      <c r="T278" s="166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7" t="s">
        <v>121</v>
      </c>
      <c r="AT278" s="167" t="s">
        <v>116</v>
      </c>
      <c r="AU278" s="167" t="s">
        <v>81</v>
      </c>
      <c r="AY278" s="17" t="s">
        <v>113</v>
      </c>
      <c r="BE278" s="168">
        <f>IF(N278="základní",J278,0)</f>
        <v>0</v>
      </c>
      <c r="BF278" s="168">
        <f>IF(N278="snížená",J278,0)</f>
        <v>0</v>
      </c>
      <c r="BG278" s="168">
        <f>IF(N278="zákl. přenesená",J278,0)</f>
        <v>0</v>
      </c>
      <c r="BH278" s="168">
        <f>IF(N278="sníž. přenesená",J278,0)</f>
        <v>0</v>
      </c>
      <c r="BI278" s="168">
        <f>IF(N278="nulová",J278,0)</f>
        <v>0</v>
      </c>
      <c r="BJ278" s="17" t="s">
        <v>79</v>
      </c>
      <c r="BK278" s="168">
        <f>ROUND(I278*H278,2)</f>
        <v>0</v>
      </c>
      <c r="BL278" s="17" t="s">
        <v>121</v>
      </c>
      <c r="BM278" s="167" t="s">
        <v>373</v>
      </c>
    </row>
    <row r="279" spans="1:65" s="15" customFormat="1">
      <c r="B279" s="196"/>
      <c r="D279" s="170" t="s">
        <v>123</v>
      </c>
      <c r="E279" s="197" t="s">
        <v>1</v>
      </c>
      <c r="F279" s="198" t="s">
        <v>344</v>
      </c>
      <c r="H279" s="197" t="s">
        <v>1</v>
      </c>
      <c r="I279" s="199"/>
      <c r="L279" s="196"/>
      <c r="M279" s="200"/>
      <c r="N279" s="201"/>
      <c r="O279" s="201"/>
      <c r="P279" s="201"/>
      <c r="Q279" s="201"/>
      <c r="R279" s="201"/>
      <c r="S279" s="201"/>
      <c r="T279" s="202"/>
      <c r="AT279" s="197" t="s">
        <v>123</v>
      </c>
      <c r="AU279" s="197" t="s">
        <v>81</v>
      </c>
      <c r="AV279" s="15" t="s">
        <v>79</v>
      </c>
      <c r="AW279" s="15" t="s">
        <v>30</v>
      </c>
      <c r="AX279" s="15" t="s">
        <v>74</v>
      </c>
      <c r="AY279" s="197" t="s">
        <v>113</v>
      </c>
    </row>
    <row r="280" spans="1:65" s="13" customFormat="1">
      <c r="B280" s="169"/>
      <c r="D280" s="170" t="s">
        <v>123</v>
      </c>
      <c r="E280" s="171" t="s">
        <v>1</v>
      </c>
      <c r="F280" s="172" t="s">
        <v>345</v>
      </c>
      <c r="H280" s="173">
        <v>365</v>
      </c>
      <c r="I280" s="174"/>
      <c r="L280" s="169"/>
      <c r="M280" s="175"/>
      <c r="N280" s="176"/>
      <c r="O280" s="176"/>
      <c r="P280" s="176"/>
      <c r="Q280" s="176"/>
      <c r="R280" s="176"/>
      <c r="S280" s="176"/>
      <c r="T280" s="177"/>
      <c r="AT280" s="171" t="s">
        <v>123</v>
      </c>
      <c r="AU280" s="171" t="s">
        <v>81</v>
      </c>
      <c r="AV280" s="13" t="s">
        <v>81</v>
      </c>
      <c r="AW280" s="13" t="s">
        <v>30</v>
      </c>
      <c r="AX280" s="13" t="s">
        <v>74</v>
      </c>
      <c r="AY280" s="171" t="s">
        <v>113</v>
      </c>
    </row>
    <row r="281" spans="1:65" s="14" customFormat="1">
      <c r="B281" s="178"/>
      <c r="D281" s="170" t="s">
        <v>123</v>
      </c>
      <c r="E281" s="179" t="s">
        <v>1</v>
      </c>
      <c r="F281" s="180" t="s">
        <v>125</v>
      </c>
      <c r="H281" s="181">
        <v>365</v>
      </c>
      <c r="I281" s="182"/>
      <c r="L281" s="178"/>
      <c r="M281" s="183"/>
      <c r="N281" s="184"/>
      <c r="O281" s="184"/>
      <c r="P281" s="184"/>
      <c r="Q281" s="184"/>
      <c r="R281" s="184"/>
      <c r="S281" s="184"/>
      <c r="T281" s="185"/>
      <c r="AT281" s="179" t="s">
        <v>123</v>
      </c>
      <c r="AU281" s="179" t="s">
        <v>81</v>
      </c>
      <c r="AV281" s="14" t="s">
        <v>121</v>
      </c>
      <c r="AW281" s="14" t="s">
        <v>30</v>
      </c>
      <c r="AX281" s="14" t="s">
        <v>79</v>
      </c>
      <c r="AY281" s="179" t="s">
        <v>113</v>
      </c>
    </row>
    <row r="282" spans="1:65" s="2" customFormat="1" ht="33" customHeight="1">
      <c r="A282" s="32"/>
      <c r="B282" s="155"/>
      <c r="C282" s="156" t="s">
        <v>374</v>
      </c>
      <c r="D282" s="156" t="s">
        <v>116</v>
      </c>
      <c r="E282" s="157" t="s">
        <v>375</v>
      </c>
      <c r="F282" s="158" t="s">
        <v>594</v>
      </c>
      <c r="G282" s="159" t="s">
        <v>152</v>
      </c>
      <c r="H282" s="160">
        <v>28</v>
      </c>
      <c r="I282" s="161"/>
      <c r="J282" s="162">
        <f>ROUND(I282*H282,2)</f>
        <v>0</v>
      </c>
      <c r="K282" s="158" t="s">
        <v>120</v>
      </c>
      <c r="L282" s="33"/>
      <c r="M282" s="163" t="s">
        <v>1</v>
      </c>
      <c r="N282" s="164" t="s">
        <v>39</v>
      </c>
      <c r="O282" s="58"/>
      <c r="P282" s="165">
        <f>O282*H282</f>
        <v>0</v>
      </c>
      <c r="Q282" s="165">
        <v>0</v>
      </c>
      <c r="R282" s="165">
        <f>Q282*H282</f>
        <v>0</v>
      </c>
      <c r="S282" s="165">
        <v>0</v>
      </c>
      <c r="T282" s="166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7" t="s">
        <v>121</v>
      </c>
      <c r="AT282" s="167" t="s">
        <v>116</v>
      </c>
      <c r="AU282" s="167" t="s">
        <v>81</v>
      </c>
      <c r="AY282" s="17" t="s">
        <v>113</v>
      </c>
      <c r="BE282" s="168">
        <f>IF(N282="základní",J282,0)</f>
        <v>0</v>
      </c>
      <c r="BF282" s="168">
        <f>IF(N282="snížená",J282,0)</f>
        <v>0</v>
      </c>
      <c r="BG282" s="168">
        <f>IF(N282="zákl. přenesená",J282,0)</f>
        <v>0</v>
      </c>
      <c r="BH282" s="168">
        <f>IF(N282="sníž. přenesená",J282,0)</f>
        <v>0</v>
      </c>
      <c r="BI282" s="168">
        <f>IF(N282="nulová",J282,0)</f>
        <v>0</v>
      </c>
      <c r="BJ282" s="17" t="s">
        <v>79</v>
      </c>
      <c r="BK282" s="168">
        <f>ROUND(I282*H282,2)</f>
        <v>0</v>
      </c>
      <c r="BL282" s="17" t="s">
        <v>121</v>
      </c>
      <c r="BM282" s="167" t="s">
        <v>376</v>
      </c>
    </row>
    <row r="283" spans="1:65" s="15" customFormat="1">
      <c r="B283" s="196"/>
      <c r="D283" s="170" t="s">
        <v>123</v>
      </c>
      <c r="E283" s="197" t="s">
        <v>1</v>
      </c>
      <c r="F283" s="198" t="s">
        <v>377</v>
      </c>
      <c r="H283" s="197" t="s">
        <v>1</v>
      </c>
      <c r="I283" s="199"/>
      <c r="L283" s="196"/>
      <c r="M283" s="200"/>
      <c r="N283" s="201"/>
      <c r="O283" s="201"/>
      <c r="P283" s="201"/>
      <c r="Q283" s="201"/>
      <c r="R283" s="201"/>
      <c r="S283" s="201"/>
      <c r="T283" s="202"/>
      <c r="AT283" s="197" t="s">
        <v>123</v>
      </c>
      <c r="AU283" s="197" t="s">
        <v>81</v>
      </c>
      <c r="AV283" s="15" t="s">
        <v>79</v>
      </c>
      <c r="AW283" s="15" t="s">
        <v>30</v>
      </c>
      <c r="AX283" s="15" t="s">
        <v>74</v>
      </c>
      <c r="AY283" s="197" t="s">
        <v>113</v>
      </c>
    </row>
    <row r="284" spans="1:65" s="13" customFormat="1">
      <c r="B284" s="169"/>
      <c r="D284" s="170" t="s">
        <v>123</v>
      </c>
      <c r="E284" s="171" t="s">
        <v>1</v>
      </c>
      <c r="F284" s="172" t="s">
        <v>378</v>
      </c>
      <c r="H284" s="173">
        <v>28</v>
      </c>
      <c r="I284" s="174"/>
      <c r="L284" s="169"/>
      <c r="M284" s="175"/>
      <c r="N284" s="176"/>
      <c r="O284" s="176"/>
      <c r="P284" s="176"/>
      <c r="Q284" s="176"/>
      <c r="R284" s="176"/>
      <c r="S284" s="176"/>
      <c r="T284" s="177"/>
      <c r="AT284" s="171" t="s">
        <v>123</v>
      </c>
      <c r="AU284" s="171" t="s">
        <v>81</v>
      </c>
      <c r="AV284" s="13" t="s">
        <v>81</v>
      </c>
      <c r="AW284" s="13" t="s">
        <v>30</v>
      </c>
      <c r="AX284" s="13" t="s">
        <v>74</v>
      </c>
      <c r="AY284" s="171" t="s">
        <v>113</v>
      </c>
    </row>
    <row r="285" spans="1:65" s="14" customFormat="1">
      <c r="B285" s="178"/>
      <c r="D285" s="170" t="s">
        <v>123</v>
      </c>
      <c r="E285" s="179" t="s">
        <v>1</v>
      </c>
      <c r="F285" s="180" t="s">
        <v>125</v>
      </c>
      <c r="H285" s="181">
        <v>28</v>
      </c>
      <c r="I285" s="182"/>
      <c r="L285" s="178"/>
      <c r="M285" s="183"/>
      <c r="N285" s="184"/>
      <c r="O285" s="184"/>
      <c r="P285" s="184"/>
      <c r="Q285" s="184"/>
      <c r="R285" s="184"/>
      <c r="S285" s="184"/>
      <c r="T285" s="185"/>
      <c r="AT285" s="179" t="s">
        <v>123</v>
      </c>
      <c r="AU285" s="179" t="s">
        <v>81</v>
      </c>
      <c r="AV285" s="14" t="s">
        <v>121</v>
      </c>
      <c r="AW285" s="14" t="s">
        <v>30</v>
      </c>
      <c r="AX285" s="14" t="s">
        <v>79</v>
      </c>
      <c r="AY285" s="179" t="s">
        <v>113</v>
      </c>
    </row>
    <row r="286" spans="1:65" s="2" customFormat="1" ht="66.75" customHeight="1">
      <c r="A286" s="32"/>
      <c r="B286" s="155"/>
      <c r="C286" s="156" t="s">
        <v>379</v>
      </c>
      <c r="D286" s="156" t="s">
        <v>116</v>
      </c>
      <c r="E286" s="157" t="s">
        <v>380</v>
      </c>
      <c r="F286" s="158" t="s">
        <v>381</v>
      </c>
      <c r="G286" s="159" t="s">
        <v>152</v>
      </c>
      <c r="H286" s="160">
        <v>83</v>
      </c>
      <c r="I286" s="161"/>
      <c r="J286" s="162">
        <f>ROUND(I286*H286,2)</f>
        <v>0</v>
      </c>
      <c r="K286" s="158" t="s">
        <v>120</v>
      </c>
      <c r="L286" s="33"/>
      <c r="M286" s="163" t="s">
        <v>1</v>
      </c>
      <c r="N286" s="164" t="s">
        <v>39</v>
      </c>
      <c r="O286" s="58"/>
      <c r="P286" s="165">
        <f>O286*H286</f>
        <v>0</v>
      </c>
      <c r="Q286" s="165">
        <v>8.4250000000000005E-2</v>
      </c>
      <c r="R286" s="165">
        <f>Q286*H286</f>
        <v>6.99275</v>
      </c>
      <c r="S286" s="165">
        <v>0</v>
      </c>
      <c r="T286" s="166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7" t="s">
        <v>121</v>
      </c>
      <c r="AT286" s="167" t="s">
        <v>116</v>
      </c>
      <c r="AU286" s="167" t="s">
        <v>81</v>
      </c>
      <c r="AY286" s="17" t="s">
        <v>113</v>
      </c>
      <c r="BE286" s="168">
        <f>IF(N286="základní",J286,0)</f>
        <v>0</v>
      </c>
      <c r="BF286" s="168">
        <f>IF(N286="snížená",J286,0)</f>
        <v>0</v>
      </c>
      <c r="BG286" s="168">
        <f>IF(N286="zákl. přenesená",J286,0)</f>
        <v>0</v>
      </c>
      <c r="BH286" s="168">
        <f>IF(N286="sníž. přenesená",J286,0)</f>
        <v>0</v>
      </c>
      <c r="BI286" s="168">
        <f>IF(N286="nulová",J286,0)</f>
        <v>0</v>
      </c>
      <c r="BJ286" s="17" t="s">
        <v>79</v>
      </c>
      <c r="BK286" s="168">
        <f>ROUND(I286*H286,2)</f>
        <v>0</v>
      </c>
      <c r="BL286" s="17" t="s">
        <v>121</v>
      </c>
      <c r="BM286" s="167" t="s">
        <v>382</v>
      </c>
    </row>
    <row r="287" spans="1:65" s="15" customFormat="1">
      <c r="B287" s="196"/>
      <c r="D287" s="170" t="s">
        <v>123</v>
      </c>
      <c r="E287" s="197" t="s">
        <v>1</v>
      </c>
      <c r="F287" s="198" t="s">
        <v>327</v>
      </c>
      <c r="H287" s="197" t="s">
        <v>1</v>
      </c>
      <c r="I287" s="199"/>
      <c r="L287" s="196"/>
      <c r="M287" s="200"/>
      <c r="N287" s="201"/>
      <c r="O287" s="201"/>
      <c r="P287" s="201"/>
      <c r="Q287" s="201"/>
      <c r="R287" s="201"/>
      <c r="S287" s="201"/>
      <c r="T287" s="202"/>
      <c r="AT287" s="197" t="s">
        <v>123</v>
      </c>
      <c r="AU287" s="197" t="s">
        <v>81</v>
      </c>
      <c r="AV287" s="15" t="s">
        <v>79</v>
      </c>
      <c r="AW287" s="15" t="s">
        <v>30</v>
      </c>
      <c r="AX287" s="15" t="s">
        <v>74</v>
      </c>
      <c r="AY287" s="197" t="s">
        <v>113</v>
      </c>
    </row>
    <row r="288" spans="1:65" s="15" customFormat="1">
      <c r="B288" s="196"/>
      <c r="D288" s="170" t="s">
        <v>123</v>
      </c>
      <c r="E288" s="197" t="s">
        <v>1</v>
      </c>
      <c r="F288" s="198" t="s">
        <v>383</v>
      </c>
      <c r="H288" s="197" t="s">
        <v>1</v>
      </c>
      <c r="I288" s="199"/>
      <c r="L288" s="196"/>
      <c r="M288" s="200"/>
      <c r="N288" s="201"/>
      <c r="O288" s="201"/>
      <c r="P288" s="201"/>
      <c r="Q288" s="201"/>
      <c r="R288" s="201"/>
      <c r="S288" s="201"/>
      <c r="T288" s="202"/>
      <c r="AT288" s="197" t="s">
        <v>123</v>
      </c>
      <c r="AU288" s="197" t="s">
        <v>81</v>
      </c>
      <c r="AV288" s="15" t="s">
        <v>79</v>
      </c>
      <c r="AW288" s="15" t="s">
        <v>30</v>
      </c>
      <c r="AX288" s="15" t="s">
        <v>74</v>
      </c>
      <c r="AY288" s="197" t="s">
        <v>113</v>
      </c>
    </row>
    <row r="289" spans="1:65" s="13" customFormat="1">
      <c r="B289" s="169"/>
      <c r="D289" s="170" t="s">
        <v>123</v>
      </c>
      <c r="E289" s="171" t="s">
        <v>1</v>
      </c>
      <c r="F289" s="172" t="s">
        <v>384</v>
      </c>
      <c r="H289" s="173">
        <v>11</v>
      </c>
      <c r="I289" s="174"/>
      <c r="L289" s="169"/>
      <c r="M289" s="175"/>
      <c r="N289" s="176"/>
      <c r="O289" s="176"/>
      <c r="P289" s="176"/>
      <c r="Q289" s="176"/>
      <c r="R289" s="176"/>
      <c r="S289" s="176"/>
      <c r="T289" s="177"/>
      <c r="AT289" s="171" t="s">
        <v>123</v>
      </c>
      <c r="AU289" s="171" t="s">
        <v>81</v>
      </c>
      <c r="AV289" s="13" t="s">
        <v>81</v>
      </c>
      <c r="AW289" s="13" t="s">
        <v>30</v>
      </c>
      <c r="AX289" s="13" t="s">
        <v>74</v>
      </c>
      <c r="AY289" s="171" t="s">
        <v>113</v>
      </c>
    </row>
    <row r="290" spans="1:65" s="15" customFormat="1">
      <c r="B290" s="196"/>
      <c r="D290" s="170" t="s">
        <v>123</v>
      </c>
      <c r="E290" s="197" t="s">
        <v>1</v>
      </c>
      <c r="F290" s="198" t="s">
        <v>385</v>
      </c>
      <c r="H290" s="197" t="s">
        <v>1</v>
      </c>
      <c r="I290" s="199"/>
      <c r="L290" s="196"/>
      <c r="M290" s="200"/>
      <c r="N290" s="201"/>
      <c r="O290" s="201"/>
      <c r="P290" s="201"/>
      <c r="Q290" s="201"/>
      <c r="R290" s="201"/>
      <c r="S290" s="201"/>
      <c r="T290" s="202"/>
      <c r="AT290" s="197" t="s">
        <v>123</v>
      </c>
      <c r="AU290" s="197" t="s">
        <v>81</v>
      </c>
      <c r="AV290" s="15" t="s">
        <v>79</v>
      </c>
      <c r="AW290" s="15" t="s">
        <v>30</v>
      </c>
      <c r="AX290" s="15" t="s">
        <v>74</v>
      </c>
      <c r="AY290" s="197" t="s">
        <v>113</v>
      </c>
    </row>
    <row r="291" spans="1:65" s="13" customFormat="1">
      <c r="B291" s="169"/>
      <c r="D291" s="170" t="s">
        <v>123</v>
      </c>
      <c r="E291" s="171" t="s">
        <v>1</v>
      </c>
      <c r="F291" s="172" t="s">
        <v>386</v>
      </c>
      <c r="H291" s="173">
        <v>2</v>
      </c>
      <c r="I291" s="174"/>
      <c r="L291" s="169"/>
      <c r="M291" s="175"/>
      <c r="N291" s="176"/>
      <c r="O291" s="176"/>
      <c r="P291" s="176"/>
      <c r="Q291" s="176"/>
      <c r="R291" s="176"/>
      <c r="S291" s="176"/>
      <c r="T291" s="177"/>
      <c r="AT291" s="171" t="s">
        <v>123</v>
      </c>
      <c r="AU291" s="171" t="s">
        <v>81</v>
      </c>
      <c r="AV291" s="13" t="s">
        <v>81</v>
      </c>
      <c r="AW291" s="13" t="s">
        <v>30</v>
      </c>
      <c r="AX291" s="13" t="s">
        <v>74</v>
      </c>
      <c r="AY291" s="171" t="s">
        <v>113</v>
      </c>
    </row>
    <row r="292" spans="1:65" s="15" customFormat="1">
      <c r="B292" s="196"/>
      <c r="D292" s="170" t="s">
        <v>123</v>
      </c>
      <c r="E292" s="197" t="s">
        <v>1</v>
      </c>
      <c r="F292" s="198" t="s">
        <v>387</v>
      </c>
      <c r="H292" s="197" t="s">
        <v>1</v>
      </c>
      <c r="I292" s="199"/>
      <c r="L292" s="196"/>
      <c r="M292" s="200"/>
      <c r="N292" s="201"/>
      <c r="O292" s="201"/>
      <c r="P292" s="201"/>
      <c r="Q292" s="201"/>
      <c r="R292" s="201"/>
      <c r="S292" s="201"/>
      <c r="T292" s="202"/>
      <c r="AT292" s="197" t="s">
        <v>123</v>
      </c>
      <c r="AU292" s="197" t="s">
        <v>81</v>
      </c>
      <c r="AV292" s="15" t="s">
        <v>79</v>
      </c>
      <c r="AW292" s="15" t="s">
        <v>30</v>
      </c>
      <c r="AX292" s="15" t="s">
        <v>74</v>
      </c>
      <c r="AY292" s="197" t="s">
        <v>113</v>
      </c>
    </row>
    <row r="293" spans="1:65" s="15" customFormat="1">
      <c r="B293" s="196"/>
      <c r="D293" s="170" t="s">
        <v>123</v>
      </c>
      <c r="E293" s="197" t="s">
        <v>1</v>
      </c>
      <c r="F293" s="198" t="s">
        <v>383</v>
      </c>
      <c r="H293" s="197" t="s">
        <v>1</v>
      </c>
      <c r="I293" s="199"/>
      <c r="L293" s="196"/>
      <c r="M293" s="200"/>
      <c r="N293" s="201"/>
      <c r="O293" s="201"/>
      <c r="P293" s="201"/>
      <c r="Q293" s="201"/>
      <c r="R293" s="201"/>
      <c r="S293" s="201"/>
      <c r="T293" s="202"/>
      <c r="AT293" s="197" t="s">
        <v>123</v>
      </c>
      <c r="AU293" s="197" t="s">
        <v>81</v>
      </c>
      <c r="AV293" s="15" t="s">
        <v>79</v>
      </c>
      <c r="AW293" s="15" t="s">
        <v>30</v>
      </c>
      <c r="AX293" s="15" t="s">
        <v>74</v>
      </c>
      <c r="AY293" s="197" t="s">
        <v>113</v>
      </c>
    </row>
    <row r="294" spans="1:65" s="13" customFormat="1">
      <c r="B294" s="169"/>
      <c r="D294" s="170" t="s">
        <v>123</v>
      </c>
      <c r="E294" s="171" t="s">
        <v>1</v>
      </c>
      <c r="F294" s="172" t="s">
        <v>388</v>
      </c>
      <c r="H294" s="173">
        <v>23</v>
      </c>
      <c r="I294" s="174"/>
      <c r="L294" s="169"/>
      <c r="M294" s="175"/>
      <c r="N294" s="176"/>
      <c r="O294" s="176"/>
      <c r="P294" s="176"/>
      <c r="Q294" s="176"/>
      <c r="R294" s="176"/>
      <c r="S294" s="176"/>
      <c r="T294" s="177"/>
      <c r="AT294" s="171" t="s">
        <v>123</v>
      </c>
      <c r="AU294" s="171" t="s">
        <v>81</v>
      </c>
      <c r="AV294" s="13" t="s">
        <v>81</v>
      </c>
      <c r="AW294" s="13" t="s">
        <v>30</v>
      </c>
      <c r="AX294" s="13" t="s">
        <v>74</v>
      </c>
      <c r="AY294" s="171" t="s">
        <v>113</v>
      </c>
    </row>
    <row r="295" spans="1:65" s="15" customFormat="1">
      <c r="B295" s="196"/>
      <c r="D295" s="170" t="s">
        <v>123</v>
      </c>
      <c r="E295" s="197" t="s">
        <v>1</v>
      </c>
      <c r="F295" s="198" t="s">
        <v>389</v>
      </c>
      <c r="H295" s="197" t="s">
        <v>1</v>
      </c>
      <c r="I295" s="199"/>
      <c r="L295" s="196"/>
      <c r="M295" s="200"/>
      <c r="N295" s="201"/>
      <c r="O295" s="201"/>
      <c r="P295" s="201"/>
      <c r="Q295" s="201"/>
      <c r="R295" s="201"/>
      <c r="S295" s="201"/>
      <c r="T295" s="202"/>
      <c r="AT295" s="197" t="s">
        <v>123</v>
      </c>
      <c r="AU295" s="197" t="s">
        <v>81</v>
      </c>
      <c r="AV295" s="15" t="s">
        <v>79</v>
      </c>
      <c r="AW295" s="15" t="s">
        <v>30</v>
      </c>
      <c r="AX295" s="15" t="s">
        <v>74</v>
      </c>
      <c r="AY295" s="197" t="s">
        <v>113</v>
      </c>
    </row>
    <row r="296" spans="1:65" s="13" customFormat="1">
      <c r="B296" s="169"/>
      <c r="D296" s="170" t="s">
        <v>123</v>
      </c>
      <c r="E296" s="171" t="s">
        <v>1</v>
      </c>
      <c r="F296" s="172" t="s">
        <v>390</v>
      </c>
      <c r="H296" s="173">
        <v>4</v>
      </c>
      <c r="I296" s="174"/>
      <c r="L296" s="169"/>
      <c r="M296" s="175"/>
      <c r="N296" s="176"/>
      <c r="O296" s="176"/>
      <c r="P296" s="176"/>
      <c r="Q296" s="176"/>
      <c r="R296" s="176"/>
      <c r="S296" s="176"/>
      <c r="T296" s="177"/>
      <c r="AT296" s="171" t="s">
        <v>123</v>
      </c>
      <c r="AU296" s="171" t="s">
        <v>81</v>
      </c>
      <c r="AV296" s="13" t="s">
        <v>81</v>
      </c>
      <c r="AW296" s="13" t="s">
        <v>30</v>
      </c>
      <c r="AX296" s="13" t="s">
        <v>74</v>
      </c>
      <c r="AY296" s="171" t="s">
        <v>113</v>
      </c>
    </row>
    <row r="297" spans="1:65" s="15" customFormat="1">
      <c r="B297" s="196"/>
      <c r="D297" s="170" t="s">
        <v>123</v>
      </c>
      <c r="E297" s="197" t="s">
        <v>1</v>
      </c>
      <c r="F297" s="198" t="s">
        <v>391</v>
      </c>
      <c r="H297" s="197" t="s">
        <v>1</v>
      </c>
      <c r="I297" s="199"/>
      <c r="L297" s="196"/>
      <c r="M297" s="200"/>
      <c r="N297" s="201"/>
      <c r="O297" s="201"/>
      <c r="P297" s="201"/>
      <c r="Q297" s="201"/>
      <c r="R297" s="201"/>
      <c r="S297" s="201"/>
      <c r="T297" s="202"/>
      <c r="AT297" s="197" t="s">
        <v>123</v>
      </c>
      <c r="AU297" s="197" t="s">
        <v>81</v>
      </c>
      <c r="AV297" s="15" t="s">
        <v>79</v>
      </c>
      <c r="AW297" s="15" t="s">
        <v>30</v>
      </c>
      <c r="AX297" s="15" t="s">
        <v>74</v>
      </c>
      <c r="AY297" s="197" t="s">
        <v>113</v>
      </c>
    </row>
    <row r="298" spans="1:65" s="13" customFormat="1">
      <c r="B298" s="169"/>
      <c r="D298" s="170" t="s">
        <v>123</v>
      </c>
      <c r="E298" s="171" t="s">
        <v>1</v>
      </c>
      <c r="F298" s="172" t="s">
        <v>386</v>
      </c>
      <c r="H298" s="173">
        <v>2</v>
      </c>
      <c r="I298" s="174"/>
      <c r="L298" s="169"/>
      <c r="M298" s="175"/>
      <c r="N298" s="176"/>
      <c r="O298" s="176"/>
      <c r="P298" s="176"/>
      <c r="Q298" s="176"/>
      <c r="R298" s="176"/>
      <c r="S298" s="176"/>
      <c r="T298" s="177"/>
      <c r="AT298" s="171" t="s">
        <v>123</v>
      </c>
      <c r="AU298" s="171" t="s">
        <v>81</v>
      </c>
      <c r="AV298" s="13" t="s">
        <v>81</v>
      </c>
      <c r="AW298" s="13" t="s">
        <v>30</v>
      </c>
      <c r="AX298" s="13" t="s">
        <v>74</v>
      </c>
      <c r="AY298" s="171" t="s">
        <v>113</v>
      </c>
    </row>
    <row r="299" spans="1:65" s="15" customFormat="1">
      <c r="B299" s="196"/>
      <c r="D299" s="170" t="s">
        <v>123</v>
      </c>
      <c r="E299" s="197" t="s">
        <v>1</v>
      </c>
      <c r="F299" s="198" t="s">
        <v>331</v>
      </c>
      <c r="H299" s="197" t="s">
        <v>1</v>
      </c>
      <c r="I299" s="199"/>
      <c r="L299" s="196"/>
      <c r="M299" s="200"/>
      <c r="N299" s="201"/>
      <c r="O299" s="201"/>
      <c r="P299" s="201"/>
      <c r="Q299" s="201"/>
      <c r="R299" s="201"/>
      <c r="S299" s="201"/>
      <c r="T299" s="202"/>
      <c r="AT299" s="197" t="s">
        <v>123</v>
      </c>
      <c r="AU299" s="197" t="s">
        <v>81</v>
      </c>
      <c r="AV299" s="15" t="s">
        <v>79</v>
      </c>
      <c r="AW299" s="15" t="s">
        <v>30</v>
      </c>
      <c r="AX299" s="15" t="s">
        <v>74</v>
      </c>
      <c r="AY299" s="197" t="s">
        <v>113</v>
      </c>
    </row>
    <row r="300" spans="1:65" s="15" customFormat="1">
      <c r="B300" s="196"/>
      <c r="D300" s="170" t="s">
        <v>123</v>
      </c>
      <c r="E300" s="197" t="s">
        <v>1</v>
      </c>
      <c r="F300" s="198" t="s">
        <v>392</v>
      </c>
      <c r="H300" s="197" t="s">
        <v>1</v>
      </c>
      <c r="I300" s="199"/>
      <c r="L300" s="196"/>
      <c r="M300" s="200"/>
      <c r="N300" s="201"/>
      <c r="O300" s="201"/>
      <c r="P300" s="201"/>
      <c r="Q300" s="201"/>
      <c r="R300" s="201"/>
      <c r="S300" s="201"/>
      <c r="T300" s="202"/>
      <c r="AT300" s="197" t="s">
        <v>123</v>
      </c>
      <c r="AU300" s="197" t="s">
        <v>81</v>
      </c>
      <c r="AV300" s="15" t="s">
        <v>79</v>
      </c>
      <c r="AW300" s="15" t="s">
        <v>30</v>
      </c>
      <c r="AX300" s="15" t="s">
        <v>74</v>
      </c>
      <c r="AY300" s="197" t="s">
        <v>113</v>
      </c>
    </row>
    <row r="301" spans="1:65" s="13" customFormat="1">
      <c r="B301" s="169"/>
      <c r="D301" s="170" t="s">
        <v>123</v>
      </c>
      <c r="E301" s="171" t="s">
        <v>1</v>
      </c>
      <c r="F301" s="172" t="s">
        <v>332</v>
      </c>
      <c r="H301" s="173">
        <v>41</v>
      </c>
      <c r="I301" s="174"/>
      <c r="L301" s="169"/>
      <c r="M301" s="175"/>
      <c r="N301" s="176"/>
      <c r="O301" s="176"/>
      <c r="P301" s="176"/>
      <c r="Q301" s="176"/>
      <c r="R301" s="176"/>
      <c r="S301" s="176"/>
      <c r="T301" s="177"/>
      <c r="AT301" s="171" t="s">
        <v>123</v>
      </c>
      <c r="AU301" s="171" t="s">
        <v>81</v>
      </c>
      <c r="AV301" s="13" t="s">
        <v>81</v>
      </c>
      <c r="AW301" s="13" t="s">
        <v>30</v>
      </c>
      <c r="AX301" s="13" t="s">
        <v>74</v>
      </c>
      <c r="AY301" s="171" t="s">
        <v>113</v>
      </c>
    </row>
    <row r="302" spans="1:65" s="14" customFormat="1">
      <c r="B302" s="178"/>
      <c r="D302" s="170" t="s">
        <v>123</v>
      </c>
      <c r="E302" s="179" t="s">
        <v>1</v>
      </c>
      <c r="F302" s="180" t="s">
        <v>125</v>
      </c>
      <c r="H302" s="181">
        <v>83</v>
      </c>
      <c r="I302" s="182"/>
      <c r="L302" s="178"/>
      <c r="M302" s="183"/>
      <c r="N302" s="184"/>
      <c r="O302" s="184"/>
      <c r="P302" s="184"/>
      <c r="Q302" s="184"/>
      <c r="R302" s="184"/>
      <c r="S302" s="184"/>
      <c r="T302" s="185"/>
      <c r="AT302" s="179" t="s">
        <v>123</v>
      </c>
      <c r="AU302" s="179" t="s">
        <v>81</v>
      </c>
      <c r="AV302" s="14" t="s">
        <v>121</v>
      </c>
      <c r="AW302" s="14" t="s">
        <v>30</v>
      </c>
      <c r="AX302" s="14" t="s">
        <v>79</v>
      </c>
      <c r="AY302" s="179" t="s">
        <v>113</v>
      </c>
    </row>
    <row r="303" spans="1:65" s="2" customFormat="1" ht="22.9" customHeight="1">
      <c r="A303" s="32"/>
      <c r="B303" s="155"/>
      <c r="C303" s="186" t="s">
        <v>393</v>
      </c>
      <c r="D303" s="186" t="s">
        <v>133</v>
      </c>
      <c r="E303" s="187" t="s">
        <v>394</v>
      </c>
      <c r="F303" s="188" t="s">
        <v>395</v>
      </c>
      <c r="G303" s="189" t="s">
        <v>152</v>
      </c>
      <c r="H303" s="190">
        <v>4</v>
      </c>
      <c r="I303" s="191"/>
      <c r="J303" s="192">
        <f>ROUND(I303*H303,2)</f>
        <v>0</v>
      </c>
      <c r="K303" s="188" t="s">
        <v>120</v>
      </c>
      <c r="L303" s="193"/>
      <c r="M303" s="194" t="s">
        <v>1</v>
      </c>
      <c r="N303" s="195" t="s">
        <v>39</v>
      </c>
      <c r="O303" s="58"/>
      <c r="P303" s="165">
        <f>O303*H303</f>
        <v>0</v>
      </c>
      <c r="Q303" s="165">
        <v>0.13100000000000001</v>
      </c>
      <c r="R303" s="165">
        <f>Q303*H303</f>
        <v>0.52400000000000002</v>
      </c>
      <c r="S303" s="165">
        <v>0</v>
      </c>
      <c r="T303" s="166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7" t="s">
        <v>137</v>
      </c>
      <c r="AT303" s="167" t="s">
        <v>133</v>
      </c>
      <c r="AU303" s="167" t="s">
        <v>81</v>
      </c>
      <c r="AY303" s="17" t="s">
        <v>113</v>
      </c>
      <c r="BE303" s="168">
        <f>IF(N303="základní",J303,0)</f>
        <v>0</v>
      </c>
      <c r="BF303" s="168">
        <f>IF(N303="snížená",J303,0)</f>
        <v>0</v>
      </c>
      <c r="BG303" s="168">
        <f>IF(N303="zákl. přenesená",J303,0)</f>
        <v>0</v>
      </c>
      <c r="BH303" s="168">
        <f>IF(N303="sníž. přenesená",J303,0)</f>
        <v>0</v>
      </c>
      <c r="BI303" s="168">
        <f>IF(N303="nulová",J303,0)</f>
        <v>0</v>
      </c>
      <c r="BJ303" s="17" t="s">
        <v>79</v>
      </c>
      <c r="BK303" s="168">
        <f>ROUND(I303*H303,2)</f>
        <v>0</v>
      </c>
      <c r="BL303" s="17" t="s">
        <v>121</v>
      </c>
      <c r="BM303" s="167" t="s">
        <v>396</v>
      </c>
    </row>
    <row r="304" spans="1:65" s="2" customFormat="1" ht="16.5" customHeight="1">
      <c r="A304" s="32"/>
      <c r="B304" s="155"/>
      <c r="C304" s="186" t="s">
        <v>397</v>
      </c>
      <c r="D304" s="186" t="s">
        <v>133</v>
      </c>
      <c r="E304" s="187" t="s">
        <v>398</v>
      </c>
      <c r="F304" s="188" t="s">
        <v>399</v>
      </c>
      <c r="G304" s="189" t="s">
        <v>152</v>
      </c>
      <c r="H304" s="190">
        <v>75</v>
      </c>
      <c r="I304" s="191"/>
      <c r="J304" s="192">
        <f>ROUND(I304*H304,2)</f>
        <v>0</v>
      </c>
      <c r="K304" s="188" t="s">
        <v>120</v>
      </c>
      <c r="L304" s="193"/>
      <c r="M304" s="194" t="s">
        <v>1</v>
      </c>
      <c r="N304" s="195" t="s">
        <v>39</v>
      </c>
      <c r="O304" s="58"/>
      <c r="P304" s="165">
        <f>O304*H304</f>
        <v>0</v>
      </c>
      <c r="Q304" s="165">
        <v>0.113</v>
      </c>
      <c r="R304" s="165">
        <f>Q304*H304</f>
        <v>8.4749999999999996</v>
      </c>
      <c r="S304" s="165">
        <v>0</v>
      </c>
      <c r="T304" s="166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7" t="s">
        <v>137</v>
      </c>
      <c r="AT304" s="167" t="s">
        <v>133</v>
      </c>
      <c r="AU304" s="167" t="s">
        <v>81</v>
      </c>
      <c r="AY304" s="17" t="s">
        <v>113</v>
      </c>
      <c r="BE304" s="168">
        <f>IF(N304="základní",J304,0)</f>
        <v>0</v>
      </c>
      <c r="BF304" s="168">
        <f>IF(N304="snížená",J304,0)</f>
        <v>0</v>
      </c>
      <c r="BG304" s="168">
        <f>IF(N304="zákl. přenesená",J304,0)</f>
        <v>0</v>
      </c>
      <c r="BH304" s="168">
        <f>IF(N304="sníž. přenesená",J304,0)</f>
        <v>0</v>
      </c>
      <c r="BI304" s="168">
        <f>IF(N304="nulová",J304,0)</f>
        <v>0</v>
      </c>
      <c r="BJ304" s="17" t="s">
        <v>79</v>
      </c>
      <c r="BK304" s="168">
        <f>ROUND(I304*H304,2)</f>
        <v>0</v>
      </c>
      <c r="BL304" s="17" t="s">
        <v>121</v>
      </c>
      <c r="BM304" s="167" t="s">
        <v>400</v>
      </c>
    </row>
    <row r="305" spans="1:65" s="2" customFormat="1" ht="21.75" customHeight="1">
      <c r="A305" s="32"/>
      <c r="B305" s="155"/>
      <c r="C305" s="186" t="s">
        <v>401</v>
      </c>
      <c r="D305" s="186" t="s">
        <v>133</v>
      </c>
      <c r="E305" s="187" t="s">
        <v>402</v>
      </c>
      <c r="F305" s="188" t="s">
        <v>403</v>
      </c>
      <c r="G305" s="189" t="s">
        <v>152</v>
      </c>
      <c r="H305" s="190">
        <v>4</v>
      </c>
      <c r="I305" s="191"/>
      <c r="J305" s="192">
        <f>ROUND(I305*H305,2)</f>
        <v>0</v>
      </c>
      <c r="K305" s="188" t="s">
        <v>120</v>
      </c>
      <c r="L305" s="193"/>
      <c r="M305" s="194" t="s">
        <v>1</v>
      </c>
      <c r="N305" s="195" t="s">
        <v>39</v>
      </c>
      <c r="O305" s="58"/>
      <c r="P305" s="165">
        <f>O305*H305</f>
        <v>0</v>
      </c>
      <c r="Q305" s="165">
        <v>0.13100000000000001</v>
      </c>
      <c r="R305" s="165">
        <f>Q305*H305</f>
        <v>0.52400000000000002</v>
      </c>
      <c r="S305" s="165">
        <v>0</v>
      </c>
      <c r="T305" s="166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7" t="s">
        <v>137</v>
      </c>
      <c r="AT305" s="167" t="s">
        <v>133</v>
      </c>
      <c r="AU305" s="167" t="s">
        <v>81</v>
      </c>
      <c r="AY305" s="17" t="s">
        <v>113</v>
      </c>
      <c r="BE305" s="168">
        <f>IF(N305="základní",J305,0)</f>
        <v>0</v>
      </c>
      <c r="BF305" s="168">
        <f>IF(N305="snížená",J305,0)</f>
        <v>0</v>
      </c>
      <c r="BG305" s="168">
        <f>IF(N305="zákl. přenesená",J305,0)</f>
        <v>0</v>
      </c>
      <c r="BH305" s="168">
        <f>IF(N305="sníž. přenesená",J305,0)</f>
        <v>0</v>
      </c>
      <c r="BI305" s="168">
        <f>IF(N305="nulová",J305,0)</f>
        <v>0</v>
      </c>
      <c r="BJ305" s="17" t="s">
        <v>79</v>
      </c>
      <c r="BK305" s="168">
        <f>ROUND(I305*H305,2)</f>
        <v>0</v>
      </c>
      <c r="BL305" s="17" t="s">
        <v>121</v>
      </c>
      <c r="BM305" s="167" t="s">
        <v>404</v>
      </c>
    </row>
    <row r="306" spans="1:65" s="2" customFormat="1" ht="66.75" customHeight="1">
      <c r="A306" s="32"/>
      <c r="B306" s="155"/>
      <c r="C306" s="156" t="s">
        <v>405</v>
      </c>
      <c r="D306" s="156" t="s">
        <v>116</v>
      </c>
      <c r="E306" s="157" t="s">
        <v>406</v>
      </c>
      <c r="F306" s="158" t="s">
        <v>407</v>
      </c>
      <c r="G306" s="159" t="s">
        <v>152</v>
      </c>
      <c r="H306" s="160">
        <v>12</v>
      </c>
      <c r="I306" s="161"/>
      <c r="J306" s="162">
        <f>ROUND(I306*H306,2)</f>
        <v>0</v>
      </c>
      <c r="K306" s="158" t="s">
        <v>120</v>
      </c>
      <c r="L306" s="33"/>
      <c r="M306" s="163" t="s">
        <v>1</v>
      </c>
      <c r="N306" s="164" t="s">
        <v>39</v>
      </c>
      <c r="O306" s="58"/>
      <c r="P306" s="165">
        <f>O306*H306</f>
        <v>0</v>
      </c>
      <c r="Q306" s="165">
        <v>0.10362</v>
      </c>
      <c r="R306" s="165">
        <f>Q306*H306</f>
        <v>1.2434400000000001</v>
      </c>
      <c r="S306" s="165">
        <v>0</v>
      </c>
      <c r="T306" s="166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7" t="s">
        <v>121</v>
      </c>
      <c r="AT306" s="167" t="s">
        <v>116</v>
      </c>
      <c r="AU306" s="167" t="s">
        <v>81</v>
      </c>
      <c r="AY306" s="17" t="s">
        <v>113</v>
      </c>
      <c r="BE306" s="168">
        <f>IF(N306="základní",J306,0)</f>
        <v>0</v>
      </c>
      <c r="BF306" s="168">
        <f>IF(N306="snížená",J306,0)</f>
        <v>0</v>
      </c>
      <c r="BG306" s="168">
        <f>IF(N306="zákl. přenesená",J306,0)</f>
        <v>0</v>
      </c>
      <c r="BH306" s="168">
        <f>IF(N306="sníž. přenesená",J306,0)</f>
        <v>0</v>
      </c>
      <c r="BI306" s="168">
        <f>IF(N306="nulová",J306,0)</f>
        <v>0</v>
      </c>
      <c r="BJ306" s="17" t="s">
        <v>79</v>
      </c>
      <c r="BK306" s="168">
        <f>ROUND(I306*H306,2)</f>
        <v>0</v>
      </c>
      <c r="BL306" s="17" t="s">
        <v>121</v>
      </c>
      <c r="BM306" s="167" t="s">
        <v>408</v>
      </c>
    </row>
    <row r="307" spans="1:65" s="15" customFormat="1">
      <c r="B307" s="196"/>
      <c r="D307" s="170" t="s">
        <v>123</v>
      </c>
      <c r="E307" s="197" t="s">
        <v>1</v>
      </c>
      <c r="F307" s="198" t="s">
        <v>350</v>
      </c>
      <c r="H307" s="197" t="s">
        <v>1</v>
      </c>
      <c r="I307" s="199"/>
      <c r="L307" s="196"/>
      <c r="M307" s="200"/>
      <c r="N307" s="201"/>
      <c r="O307" s="201"/>
      <c r="P307" s="201"/>
      <c r="Q307" s="201"/>
      <c r="R307" s="201"/>
      <c r="S307" s="201"/>
      <c r="T307" s="202"/>
      <c r="AT307" s="197" t="s">
        <v>123</v>
      </c>
      <c r="AU307" s="197" t="s">
        <v>81</v>
      </c>
      <c r="AV307" s="15" t="s">
        <v>79</v>
      </c>
      <c r="AW307" s="15" t="s">
        <v>30</v>
      </c>
      <c r="AX307" s="15" t="s">
        <v>74</v>
      </c>
      <c r="AY307" s="197" t="s">
        <v>113</v>
      </c>
    </row>
    <row r="308" spans="1:65" s="15" customFormat="1">
      <c r="B308" s="196"/>
      <c r="D308" s="170" t="s">
        <v>123</v>
      </c>
      <c r="E308" s="197" t="s">
        <v>1</v>
      </c>
      <c r="F308" s="198" t="s">
        <v>392</v>
      </c>
      <c r="H308" s="197" t="s">
        <v>1</v>
      </c>
      <c r="I308" s="199"/>
      <c r="L308" s="196"/>
      <c r="M308" s="200"/>
      <c r="N308" s="201"/>
      <c r="O308" s="201"/>
      <c r="P308" s="201"/>
      <c r="Q308" s="201"/>
      <c r="R308" s="201"/>
      <c r="S308" s="201"/>
      <c r="T308" s="202"/>
      <c r="AT308" s="197" t="s">
        <v>123</v>
      </c>
      <c r="AU308" s="197" t="s">
        <v>81</v>
      </c>
      <c r="AV308" s="15" t="s">
        <v>79</v>
      </c>
      <c r="AW308" s="15" t="s">
        <v>30</v>
      </c>
      <c r="AX308" s="15" t="s">
        <v>74</v>
      </c>
      <c r="AY308" s="197" t="s">
        <v>113</v>
      </c>
    </row>
    <row r="309" spans="1:65" s="13" customFormat="1">
      <c r="B309" s="169"/>
      <c r="D309" s="170" t="s">
        <v>123</v>
      </c>
      <c r="E309" s="171" t="s">
        <v>1</v>
      </c>
      <c r="F309" s="172" t="s">
        <v>409</v>
      </c>
      <c r="H309" s="173">
        <v>7</v>
      </c>
      <c r="I309" s="174"/>
      <c r="L309" s="169"/>
      <c r="M309" s="175"/>
      <c r="N309" s="176"/>
      <c r="O309" s="176"/>
      <c r="P309" s="176"/>
      <c r="Q309" s="176"/>
      <c r="R309" s="176"/>
      <c r="S309" s="176"/>
      <c r="T309" s="177"/>
      <c r="AT309" s="171" t="s">
        <v>123</v>
      </c>
      <c r="AU309" s="171" t="s">
        <v>81</v>
      </c>
      <c r="AV309" s="13" t="s">
        <v>81</v>
      </c>
      <c r="AW309" s="13" t="s">
        <v>30</v>
      </c>
      <c r="AX309" s="13" t="s">
        <v>74</v>
      </c>
      <c r="AY309" s="171" t="s">
        <v>113</v>
      </c>
    </row>
    <row r="310" spans="1:65" s="15" customFormat="1">
      <c r="B310" s="196"/>
      <c r="D310" s="170" t="s">
        <v>123</v>
      </c>
      <c r="E310" s="197" t="s">
        <v>1</v>
      </c>
      <c r="F310" s="198" t="s">
        <v>391</v>
      </c>
      <c r="H310" s="197" t="s">
        <v>1</v>
      </c>
      <c r="I310" s="199"/>
      <c r="L310" s="196"/>
      <c r="M310" s="200"/>
      <c r="N310" s="201"/>
      <c r="O310" s="201"/>
      <c r="P310" s="201"/>
      <c r="Q310" s="201"/>
      <c r="R310" s="201"/>
      <c r="S310" s="201"/>
      <c r="T310" s="202"/>
      <c r="AT310" s="197" t="s">
        <v>123</v>
      </c>
      <c r="AU310" s="197" t="s">
        <v>81</v>
      </c>
      <c r="AV310" s="15" t="s">
        <v>79</v>
      </c>
      <c r="AW310" s="15" t="s">
        <v>30</v>
      </c>
      <c r="AX310" s="15" t="s">
        <v>74</v>
      </c>
      <c r="AY310" s="197" t="s">
        <v>113</v>
      </c>
    </row>
    <row r="311" spans="1:65" s="13" customFormat="1">
      <c r="B311" s="169"/>
      <c r="D311" s="170" t="s">
        <v>123</v>
      </c>
      <c r="E311" s="171" t="s">
        <v>1</v>
      </c>
      <c r="F311" s="172" t="s">
        <v>386</v>
      </c>
      <c r="H311" s="173">
        <v>2</v>
      </c>
      <c r="I311" s="174"/>
      <c r="L311" s="169"/>
      <c r="M311" s="175"/>
      <c r="N311" s="176"/>
      <c r="O311" s="176"/>
      <c r="P311" s="176"/>
      <c r="Q311" s="176"/>
      <c r="R311" s="176"/>
      <c r="S311" s="176"/>
      <c r="T311" s="177"/>
      <c r="AT311" s="171" t="s">
        <v>123</v>
      </c>
      <c r="AU311" s="171" t="s">
        <v>81</v>
      </c>
      <c r="AV311" s="13" t="s">
        <v>81</v>
      </c>
      <c r="AW311" s="13" t="s">
        <v>30</v>
      </c>
      <c r="AX311" s="13" t="s">
        <v>74</v>
      </c>
      <c r="AY311" s="171" t="s">
        <v>113</v>
      </c>
    </row>
    <row r="312" spans="1:65" s="15" customFormat="1">
      <c r="B312" s="196"/>
      <c r="D312" s="170" t="s">
        <v>123</v>
      </c>
      <c r="E312" s="197" t="s">
        <v>1</v>
      </c>
      <c r="F312" s="198" t="s">
        <v>410</v>
      </c>
      <c r="H312" s="197" t="s">
        <v>1</v>
      </c>
      <c r="I312" s="199"/>
      <c r="L312" s="196"/>
      <c r="M312" s="200"/>
      <c r="N312" s="201"/>
      <c r="O312" s="201"/>
      <c r="P312" s="201"/>
      <c r="Q312" s="201"/>
      <c r="R312" s="201"/>
      <c r="S312" s="201"/>
      <c r="T312" s="202"/>
      <c r="AT312" s="197" t="s">
        <v>123</v>
      </c>
      <c r="AU312" s="197" t="s">
        <v>81</v>
      </c>
      <c r="AV312" s="15" t="s">
        <v>79</v>
      </c>
      <c r="AW312" s="15" t="s">
        <v>30</v>
      </c>
      <c r="AX312" s="15" t="s">
        <v>74</v>
      </c>
      <c r="AY312" s="197" t="s">
        <v>113</v>
      </c>
    </row>
    <row r="313" spans="1:65" s="13" customFormat="1">
      <c r="B313" s="169"/>
      <c r="D313" s="170" t="s">
        <v>123</v>
      </c>
      <c r="E313" s="171" t="s">
        <v>1</v>
      </c>
      <c r="F313" s="172" t="s">
        <v>411</v>
      </c>
      <c r="H313" s="173">
        <v>3</v>
      </c>
      <c r="I313" s="174"/>
      <c r="L313" s="169"/>
      <c r="M313" s="175"/>
      <c r="N313" s="176"/>
      <c r="O313" s="176"/>
      <c r="P313" s="176"/>
      <c r="Q313" s="176"/>
      <c r="R313" s="176"/>
      <c r="S313" s="176"/>
      <c r="T313" s="177"/>
      <c r="AT313" s="171" t="s">
        <v>123</v>
      </c>
      <c r="AU313" s="171" t="s">
        <v>81</v>
      </c>
      <c r="AV313" s="13" t="s">
        <v>81</v>
      </c>
      <c r="AW313" s="13" t="s">
        <v>30</v>
      </c>
      <c r="AX313" s="13" t="s">
        <v>74</v>
      </c>
      <c r="AY313" s="171" t="s">
        <v>113</v>
      </c>
    </row>
    <row r="314" spans="1:65" s="14" customFormat="1">
      <c r="B314" s="178"/>
      <c r="D314" s="170" t="s">
        <v>123</v>
      </c>
      <c r="E314" s="179" t="s">
        <v>1</v>
      </c>
      <c r="F314" s="180" t="s">
        <v>125</v>
      </c>
      <c r="H314" s="181">
        <v>12</v>
      </c>
      <c r="I314" s="182"/>
      <c r="L314" s="178"/>
      <c r="M314" s="183"/>
      <c r="N314" s="184"/>
      <c r="O314" s="184"/>
      <c r="P314" s="184"/>
      <c r="Q314" s="184"/>
      <c r="R314" s="184"/>
      <c r="S314" s="184"/>
      <c r="T314" s="185"/>
      <c r="AT314" s="179" t="s">
        <v>123</v>
      </c>
      <c r="AU314" s="179" t="s">
        <v>81</v>
      </c>
      <c r="AV314" s="14" t="s">
        <v>121</v>
      </c>
      <c r="AW314" s="14" t="s">
        <v>30</v>
      </c>
      <c r="AX314" s="14" t="s">
        <v>79</v>
      </c>
      <c r="AY314" s="179" t="s">
        <v>113</v>
      </c>
    </row>
    <row r="315" spans="1:65" s="2" customFormat="1" ht="16.5" customHeight="1">
      <c r="A315" s="32"/>
      <c r="B315" s="155"/>
      <c r="C315" s="186" t="s">
        <v>412</v>
      </c>
      <c r="D315" s="186" t="s">
        <v>133</v>
      </c>
      <c r="E315" s="187" t="s">
        <v>413</v>
      </c>
      <c r="F315" s="188" t="s">
        <v>414</v>
      </c>
      <c r="G315" s="189" t="s">
        <v>152</v>
      </c>
      <c r="H315" s="190">
        <v>7</v>
      </c>
      <c r="I315" s="191"/>
      <c r="J315" s="192">
        <f>ROUND(I315*H315,2)</f>
        <v>0</v>
      </c>
      <c r="K315" s="188" t="s">
        <v>120</v>
      </c>
      <c r="L315" s="193"/>
      <c r="M315" s="194" t="s">
        <v>1</v>
      </c>
      <c r="N315" s="195" t="s">
        <v>39</v>
      </c>
      <c r="O315" s="58"/>
      <c r="P315" s="165">
        <f>O315*H315</f>
        <v>0</v>
      </c>
      <c r="Q315" s="165">
        <v>0.152</v>
      </c>
      <c r="R315" s="165">
        <f>Q315*H315</f>
        <v>1.0640000000000001</v>
      </c>
      <c r="S315" s="165">
        <v>0</v>
      </c>
      <c r="T315" s="166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7" t="s">
        <v>137</v>
      </c>
      <c r="AT315" s="167" t="s">
        <v>133</v>
      </c>
      <c r="AU315" s="167" t="s">
        <v>81</v>
      </c>
      <c r="AY315" s="17" t="s">
        <v>113</v>
      </c>
      <c r="BE315" s="168">
        <f>IF(N315="základní",J315,0)</f>
        <v>0</v>
      </c>
      <c r="BF315" s="168">
        <f>IF(N315="snížená",J315,0)</f>
        <v>0</v>
      </c>
      <c r="BG315" s="168">
        <f>IF(N315="zákl. přenesená",J315,0)</f>
        <v>0</v>
      </c>
      <c r="BH315" s="168">
        <f>IF(N315="sníž. přenesená",J315,0)</f>
        <v>0</v>
      </c>
      <c r="BI315" s="168">
        <f>IF(N315="nulová",J315,0)</f>
        <v>0</v>
      </c>
      <c r="BJ315" s="17" t="s">
        <v>79</v>
      </c>
      <c r="BK315" s="168">
        <f>ROUND(I315*H315,2)</f>
        <v>0</v>
      </c>
      <c r="BL315" s="17" t="s">
        <v>121</v>
      </c>
      <c r="BM315" s="167" t="s">
        <v>415</v>
      </c>
    </row>
    <row r="316" spans="1:65" s="2" customFormat="1" ht="21.75" customHeight="1">
      <c r="A316" s="32"/>
      <c r="B316" s="155"/>
      <c r="C316" s="186" t="s">
        <v>416</v>
      </c>
      <c r="D316" s="186" t="s">
        <v>133</v>
      </c>
      <c r="E316" s="187" t="s">
        <v>417</v>
      </c>
      <c r="F316" s="188" t="s">
        <v>418</v>
      </c>
      <c r="G316" s="189" t="s">
        <v>152</v>
      </c>
      <c r="H316" s="190">
        <v>2</v>
      </c>
      <c r="I316" s="191"/>
      <c r="J316" s="192">
        <f>ROUND(I316*H316,2)</f>
        <v>0</v>
      </c>
      <c r="K316" s="188" t="s">
        <v>120</v>
      </c>
      <c r="L316" s="193"/>
      <c r="M316" s="194" t="s">
        <v>1</v>
      </c>
      <c r="N316" s="195" t="s">
        <v>39</v>
      </c>
      <c r="O316" s="58"/>
      <c r="P316" s="165">
        <f>O316*H316</f>
        <v>0</v>
      </c>
      <c r="Q316" s="165">
        <v>0.17499999999999999</v>
      </c>
      <c r="R316" s="165">
        <f>Q316*H316</f>
        <v>0.35</v>
      </c>
      <c r="S316" s="165">
        <v>0</v>
      </c>
      <c r="T316" s="166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7" t="s">
        <v>137</v>
      </c>
      <c r="AT316" s="167" t="s">
        <v>133</v>
      </c>
      <c r="AU316" s="167" t="s">
        <v>81</v>
      </c>
      <c r="AY316" s="17" t="s">
        <v>113</v>
      </c>
      <c r="BE316" s="168">
        <f>IF(N316="základní",J316,0)</f>
        <v>0</v>
      </c>
      <c r="BF316" s="168">
        <f>IF(N316="snížená",J316,0)</f>
        <v>0</v>
      </c>
      <c r="BG316" s="168">
        <f>IF(N316="zákl. přenesená",J316,0)</f>
        <v>0</v>
      </c>
      <c r="BH316" s="168">
        <f>IF(N316="sníž. přenesená",J316,0)</f>
        <v>0</v>
      </c>
      <c r="BI316" s="168">
        <f>IF(N316="nulová",J316,0)</f>
        <v>0</v>
      </c>
      <c r="BJ316" s="17" t="s">
        <v>79</v>
      </c>
      <c r="BK316" s="168">
        <f>ROUND(I316*H316,2)</f>
        <v>0</v>
      </c>
      <c r="BL316" s="17" t="s">
        <v>121</v>
      </c>
      <c r="BM316" s="167" t="s">
        <v>419</v>
      </c>
    </row>
    <row r="317" spans="1:65" s="2" customFormat="1" ht="21.75" customHeight="1">
      <c r="A317" s="32"/>
      <c r="B317" s="155"/>
      <c r="C317" s="186" t="s">
        <v>420</v>
      </c>
      <c r="D317" s="186" t="s">
        <v>133</v>
      </c>
      <c r="E317" s="187" t="s">
        <v>421</v>
      </c>
      <c r="F317" s="188" t="s">
        <v>595</v>
      </c>
      <c r="G317" s="189" t="s">
        <v>152</v>
      </c>
      <c r="H317" s="190">
        <v>3</v>
      </c>
      <c r="I317" s="191"/>
      <c r="J317" s="192">
        <f>ROUND(I317*H317,2)</f>
        <v>0</v>
      </c>
      <c r="K317" s="188" t="s">
        <v>120</v>
      </c>
      <c r="L317" s="193"/>
      <c r="M317" s="194" t="s">
        <v>1</v>
      </c>
      <c r="N317" s="195" t="s">
        <v>39</v>
      </c>
      <c r="O317" s="58"/>
      <c r="P317" s="165">
        <f>O317*H317</f>
        <v>0</v>
      </c>
      <c r="Q317" s="165">
        <v>0.42</v>
      </c>
      <c r="R317" s="165">
        <f>Q317*H317</f>
        <v>1.26</v>
      </c>
      <c r="S317" s="165">
        <v>0</v>
      </c>
      <c r="T317" s="166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67" t="s">
        <v>137</v>
      </c>
      <c r="AT317" s="167" t="s">
        <v>133</v>
      </c>
      <c r="AU317" s="167" t="s">
        <v>81</v>
      </c>
      <c r="AY317" s="17" t="s">
        <v>113</v>
      </c>
      <c r="BE317" s="168">
        <f>IF(N317="základní",J317,0)</f>
        <v>0</v>
      </c>
      <c r="BF317" s="168">
        <f>IF(N317="snížená",J317,0)</f>
        <v>0</v>
      </c>
      <c r="BG317" s="168">
        <f>IF(N317="zákl. přenesená",J317,0)</f>
        <v>0</v>
      </c>
      <c r="BH317" s="168">
        <f>IF(N317="sníž. přenesená",J317,0)</f>
        <v>0</v>
      </c>
      <c r="BI317" s="168">
        <f>IF(N317="nulová",J317,0)</f>
        <v>0</v>
      </c>
      <c r="BJ317" s="17" t="s">
        <v>79</v>
      </c>
      <c r="BK317" s="168">
        <f>ROUND(I317*H317,2)</f>
        <v>0</v>
      </c>
      <c r="BL317" s="17" t="s">
        <v>121</v>
      </c>
      <c r="BM317" s="167" t="s">
        <v>422</v>
      </c>
    </row>
    <row r="318" spans="1:65" s="12" customFormat="1" ht="22.9" customHeight="1">
      <c r="B318" s="142"/>
      <c r="D318" s="143" t="s">
        <v>73</v>
      </c>
      <c r="E318" s="153" t="s">
        <v>158</v>
      </c>
      <c r="F318" s="153" t="s">
        <v>423</v>
      </c>
      <c r="I318" s="145"/>
      <c r="J318" s="154">
        <f>BK318</f>
        <v>0</v>
      </c>
      <c r="L318" s="142"/>
      <c r="M318" s="147"/>
      <c r="N318" s="148"/>
      <c r="O318" s="148"/>
      <c r="P318" s="149">
        <f>SUM(P319:P371)</f>
        <v>0</v>
      </c>
      <c r="Q318" s="148"/>
      <c r="R318" s="149">
        <f>SUM(R319:R371)</f>
        <v>31.444970000000005</v>
      </c>
      <c r="S318" s="148"/>
      <c r="T318" s="150">
        <f>SUM(T319:T371)</f>
        <v>8.6999999999999994E-2</v>
      </c>
      <c r="AR318" s="143" t="s">
        <v>79</v>
      </c>
      <c r="AT318" s="151" t="s">
        <v>73</v>
      </c>
      <c r="AU318" s="151" t="s">
        <v>79</v>
      </c>
      <c r="AY318" s="143" t="s">
        <v>113</v>
      </c>
      <c r="BK318" s="152">
        <f>SUM(BK319:BK371)</f>
        <v>0</v>
      </c>
    </row>
    <row r="319" spans="1:65" s="2" customFormat="1" ht="16.5" customHeight="1">
      <c r="A319" s="32"/>
      <c r="B319" s="155"/>
      <c r="C319" s="156" t="s">
        <v>424</v>
      </c>
      <c r="D319" s="156" t="s">
        <v>116</v>
      </c>
      <c r="E319" s="157" t="s">
        <v>425</v>
      </c>
      <c r="F319" s="158" t="s">
        <v>426</v>
      </c>
      <c r="G319" s="159" t="s">
        <v>427</v>
      </c>
      <c r="H319" s="160">
        <v>1</v>
      </c>
      <c r="I319" s="161"/>
      <c r="J319" s="162">
        <f>ROUND(I319*H319,2)</f>
        <v>0</v>
      </c>
      <c r="K319" s="158" t="s">
        <v>120</v>
      </c>
      <c r="L319" s="33"/>
      <c r="M319" s="163" t="s">
        <v>1</v>
      </c>
      <c r="N319" s="164" t="s">
        <v>39</v>
      </c>
      <c r="O319" s="58"/>
      <c r="P319" s="165">
        <f>O319*H319</f>
        <v>0</v>
      </c>
      <c r="Q319" s="165">
        <v>0</v>
      </c>
      <c r="R319" s="165">
        <f>Q319*H319</f>
        <v>0</v>
      </c>
      <c r="S319" s="165">
        <v>0</v>
      </c>
      <c r="T319" s="166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7" t="s">
        <v>121</v>
      </c>
      <c r="AT319" s="167" t="s">
        <v>116</v>
      </c>
      <c r="AU319" s="167" t="s">
        <v>81</v>
      </c>
      <c r="AY319" s="17" t="s">
        <v>113</v>
      </c>
      <c r="BE319" s="168">
        <f>IF(N319="základní",J319,0)</f>
        <v>0</v>
      </c>
      <c r="BF319" s="168">
        <f>IF(N319="snížená",J319,0)</f>
        <v>0</v>
      </c>
      <c r="BG319" s="168">
        <f>IF(N319="zákl. přenesená",J319,0)</f>
        <v>0</v>
      </c>
      <c r="BH319" s="168">
        <f>IF(N319="sníž. přenesená",J319,0)</f>
        <v>0</v>
      </c>
      <c r="BI319" s="168">
        <f>IF(N319="nulová",J319,0)</f>
        <v>0</v>
      </c>
      <c r="BJ319" s="17" t="s">
        <v>79</v>
      </c>
      <c r="BK319" s="168">
        <f>ROUND(I319*H319,2)</f>
        <v>0</v>
      </c>
      <c r="BL319" s="17" t="s">
        <v>121</v>
      </c>
      <c r="BM319" s="167" t="s">
        <v>428</v>
      </c>
    </row>
    <row r="320" spans="1:65" s="2" customFormat="1" ht="21.75" customHeight="1">
      <c r="A320" s="32"/>
      <c r="B320" s="155"/>
      <c r="C320" s="156" t="s">
        <v>429</v>
      </c>
      <c r="D320" s="156" t="s">
        <v>116</v>
      </c>
      <c r="E320" s="157" t="s">
        <v>430</v>
      </c>
      <c r="F320" s="158" t="s">
        <v>431</v>
      </c>
      <c r="G320" s="159" t="s">
        <v>257</v>
      </c>
      <c r="H320" s="160">
        <v>17</v>
      </c>
      <c r="I320" s="161"/>
      <c r="J320" s="162">
        <f>ROUND(I320*H320,2)</f>
        <v>0</v>
      </c>
      <c r="K320" s="158" t="s">
        <v>120</v>
      </c>
      <c r="L320" s="33"/>
      <c r="M320" s="163" t="s">
        <v>1</v>
      </c>
      <c r="N320" s="164" t="s">
        <v>39</v>
      </c>
      <c r="O320" s="58"/>
      <c r="P320" s="165">
        <f>O320*H320</f>
        <v>0</v>
      </c>
      <c r="Q320" s="165">
        <v>0.11171</v>
      </c>
      <c r="R320" s="165">
        <f>Q320*H320</f>
        <v>1.89907</v>
      </c>
      <c r="S320" s="165">
        <v>0</v>
      </c>
      <c r="T320" s="166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67" t="s">
        <v>121</v>
      </c>
      <c r="AT320" s="167" t="s">
        <v>116</v>
      </c>
      <c r="AU320" s="167" t="s">
        <v>81</v>
      </c>
      <c r="AY320" s="17" t="s">
        <v>113</v>
      </c>
      <c r="BE320" s="168">
        <f>IF(N320="základní",J320,0)</f>
        <v>0</v>
      </c>
      <c r="BF320" s="168">
        <f>IF(N320="snížená",J320,0)</f>
        <v>0</v>
      </c>
      <c r="BG320" s="168">
        <f>IF(N320="zákl. přenesená",J320,0)</f>
        <v>0</v>
      </c>
      <c r="BH320" s="168">
        <f>IF(N320="sníž. přenesená",J320,0)</f>
        <v>0</v>
      </c>
      <c r="BI320" s="168">
        <f>IF(N320="nulová",J320,0)</f>
        <v>0</v>
      </c>
      <c r="BJ320" s="17" t="s">
        <v>79</v>
      </c>
      <c r="BK320" s="168">
        <f>ROUND(I320*H320,2)</f>
        <v>0</v>
      </c>
      <c r="BL320" s="17" t="s">
        <v>121</v>
      </c>
      <c r="BM320" s="167" t="s">
        <v>432</v>
      </c>
    </row>
    <row r="321" spans="1:65" s="2" customFormat="1" ht="21.75" customHeight="1">
      <c r="A321" s="32"/>
      <c r="B321" s="155"/>
      <c r="C321" s="156" t="s">
        <v>433</v>
      </c>
      <c r="D321" s="156" t="s">
        <v>116</v>
      </c>
      <c r="E321" s="157" t="s">
        <v>434</v>
      </c>
      <c r="F321" s="158" t="s">
        <v>435</v>
      </c>
      <c r="G321" s="159" t="s">
        <v>257</v>
      </c>
      <c r="H321" s="160">
        <v>2</v>
      </c>
      <c r="I321" s="161"/>
      <c r="J321" s="162">
        <f>ROUND(I321*H321,2)</f>
        <v>0</v>
      </c>
      <c r="K321" s="158" t="s">
        <v>120</v>
      </c>
      <c r="L321" s="33"/>
      <c r="M321" s="163" t="s">
        <v>1</v>
      </c>
      <c r="N321" s="164" t="s">
        <v>39</v>
      </c>
      <c r="O321" s="58"/>
      <c r="P321" s="165">
        <f>O321*H321</f>
        <v>0</v>
      </c>
      <c r="Q321" s="165">
        <v>6.9999999999999999E-4</v>
      </c>
      <c r="R321" s="165">
        <f>Q321*H321</f>
        <v>1.4E-3</v>
      </c>
      <c r="S321" s="165">
        <v>0</v>
      </c>
      <c r="T321" s="166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67" t="s">
        <v>121</v>
      </c>
      <c r="AT321" s="167" t="s">
        <v>116</v>
      </c>
      <c r="AU321" s="167" t="s">
        <v>81</v>
      </c>
      <c r="AY321" s="17" t="s">
        <v>113</v>
      </c>
      <c r="BE321" s="168">
        <f>IF(N321="základní",J321,0)</f>
        <v>0</v>
      </c>
      <c r="BF321" s="168">
        <f>IF(N321="snížená",J321,0)</f>
        <v>0</v>
      </c>
      <c r="BG321" s="168">
        <f>IF(N321="zákl. přenesená",J321,0)</f>
        <v>0</v>
      </c>
      <c r="BH321" s="168">
        <f>IF(N321="sníž. přenesená",J321,0)</f>
        <v>0</v>
      </c>
      <c r="BI321" s="168">
        <f>IF(N321="nulová",J321,0)</f>
        <v>0</v>
      </c>
      <c r="BJ321" s="17" t="s">
        <v>79</v>
      </c>
      <c r="BK321" s="168">
        <f>ROUND(I321*H321,2)</f>
        <v>0</v>
      </c>
      <c r="BL321" s="17" t="s">
        <v>121</v>
      </c>
      <c r="BM321" s="167" t="s">
        <v>436</v>
      </c>
    </row>
    <row r="322" spans="1:65" s="15" customFormat="1">
      <c r="B322" s="196"/>
      <c r="D322" s="170" t="s">
        <v>123</v>
      </c>
      <c r="E322" s="197" t="s">
        <v>1</v>
      </c>
      <c r="F322" s="198" t="s">
        <v>437</v>
      </c>
      <c r="H322" s="197" t="s">
        <v>1</v>
      </c>
      <c r="I322" s="199"/>
      <c r="L322" s="196"/>
      <c r="M322" s="200"/>
      <c r="N322" s="201"/>
      <c r="O322" s="201"/>
      <c r="P322" s="201"/>
      <c r="Q322" s="201"/>
      <c r="R322" s="201"/>
      <c r="S322" s="201"/>
      <c r="T322" s="202"/>
      <c r="AT322" s="197" t="s">
        <v>123</v>
      </c>
      <c r="AU322" s="197" t="s">
        <v>81</v>
      </c>
      <c r="AV322" s="15" t="s">
        <v>79</v>
      </c>
      <c r="AW322" s="15" t="s">
        <v>30</v>
      </c>
      <c r="AX322" s="15" t="s">
        <v>74</v>
      </c>
      <c r="AY322" s="197" t="s">
        <v>113</v>
      </c>
    </row>
    <row r="323" spans="1:65" s="13" customFormat="1">
      <c r="B323" s="169"/>
      <c r="D323" s="170" t="s">
        <v>123</v>
      </c>
      <c r="E323" s="171" t="s">
        <v>1</v>
      </c>
      <c r="F323" s="172" t="s">
        <v>81</v>
      </c>
      <c r="H323" s="173">
        <v>2</v>
      </c>
      <c r="I323" s="174"/>
      <c r="L323" s="169"/>
      <c r="M323" s="175"/>
      <c r="N323" s="176"/>
      <c r="O323" s="176"/>
      <c r="P323" s="176"/>
      <c r="Q323" s="176"/>
      <c r="R323" s="176"/>
      <c r="S323" s="176"/>
      <c r="T323" s="177"/>
      <c r="AT323" s="171" t="s">
        <v>123</v>
      </c>
      <c r="AU323" s="171" t="s">
        <v>81</v>
      </c>
      <c r="AV323" s="13" t="s">
        <v>81</v>
      </c>
      <c r="AW323" s="13" t="s">
        <v>30</v>
      </c>
      <c r="AX323" s="13" t="s">
        <v>74</v>
      </c>
      <c r="AY323" s="171" t="s">
        <v>113</v>
      </c>
    </row>
    <row r="324" spans="1:65" s="14" customFormat="1">
      <c r="B324" s="178"/>
      <c r="D324" s="170" t="s">
        <v>123</v>
      </c>
      <c r="E324" s="179" t="s">
        <v>1</v>
      </c>
      <c r="F324" s="180" t="s">
        <v>125</v>
      </c>
      <c r="H324" s="181">
        <v>2</v>
      </c>
      <c r="I324" s="182"/>
      <c r="L324" s="178"/>
      <c r="M324" s="183"/>
      <c r="N324" s="184"/>
      <c r="O324" s="184"/>
      <c r="P324" s="184"/>
      <c r="Q324" s="184"/>
      <c r="R324" s="184"/>
      <c r="S324" s="184"/>
      <c r="T324" s="185"/>
      <c r="AT324" s="179" t="s">
        <v>123</v>
      </c>
      <c r="AU324" s="179" t="s">
        <v>81</v>
      </c>
      <c r="AV324" s="14" t="s">
        <v>121</v>
      </c>
      <c r="AW324" s="14" t="s">
        <v>30</v>
      </c>
      <c r="AX324" s="14" t="s">
        <v>79</v>
      </c>
      <c r="AY324" s="179" t="s">
        <v>113</v>
      </c>
    </row>
    <row r="325" spans="1:65" s="2" customFormat="1" ht="16.5" customHeight="1">
      <c r="A325" s="32"/>
      <c r="B325" s="155"/>
      <c r="C325" s="186" t="s">
        <v>438</v>
      </c>
      <c r="D325" s="186" t="s">
        <v>133</v>
      </c>
      <c r="E325" s="187" t="s">
        <v>439</v>
      </c>
      <c r="F325" s="188" t="s">
        <v>440</v>
      </c>
      <c r="G325" s="189" t="s">
        <v>257</v>
      </c>
      <c r="H325" s="190">
        <v>2</v>
      </c>
      <c r="I325" s="191"/>
      <c r="J325" s="192">
        <f t="shared" ref="J325:J331" si="0">ROUND(I325*H325,2)</f>
        <v>0</v>
      </c>
      <c r="K325" s="188" t="s">
        <v>120</v>
      </c>
      <c r="L325" s="193"/>
      <c r="M325" s="194" t="s">
        <v>1</v>
      </c>
      <c r="N325" s="195" t="s">
        <v>39</v>
      </c>
      <c r="O325" s="58"/>
      <c r="P325" s="165">
        <f t="shared" ref="P325:P331" si="1">O325*H325</f>
        <v>0</v>
      </c>
      <c r="Q325" s="165">
        <v>2.5999999999999999E-3</v>
      </c>
      <c r="R325" s="165">
        <f t="shared" ref="R325:R331" si="2">Q325*H325</f>
        <v>5.1999999999999998E-3</v>
      </c>
      <c r="S325" s="165">
        <v>0</v>
      </c>
      <c r="T325" s="166">
        <f t="shared" ref="T325:T331" si="3"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67" t="s">
        <v>137</v>
      </c>
      <c r="AT325" s="167" t="s">
        <v>133</v>
      </c>
      <c r="AU325" s="167" t="s">
        <v>81</v>
      </c>
      <c r="AY325" s="17" t="s">
        <v>113</v>
      </c>
      <c r="BE325" s="168">
        <f t="shared" ref="BE325:BE331" si="4">IF(N325="základní",J325,0)</f>
        <v>0</v>
      </c>
      <c r="BF325" s="168">
        <f t="shared" ref="BF325:BF331" si="5">IF(N325="snížená",J325,0)</f>
        <v>0</v>
      </c>
      <c r="BG325" s="168">
        <f t="shared" ref="BG325:BG331" si="6">IF(N325="zákl. přenesená",J325,0)</f>
        <v>0</v>
      </c>
      <c r="BH325" s="168">
        <f t="shared" ref="BH325:BH331" si="7">IF(N325="sníž. přenesená",J325,0)</f>
        <v>0</v>
      </c>
      <c r="BI325" s="168">
        <f t="shared" ref="BI325:BI331" si="8">IF(N325="nulová",J325,0)</f>
        <v>0</v>
      </c>
      <c r="BJ325" s="17" t="s">
        <v>79</v>
      </c>
      <c r="BK325" s="168">
        <f t="shared" ref="BK325:BK331" si="9">ROUND(I325*H325,2)</f>
        <v>0</v>
      </c>
      <c r="BL325" s="17" t="s">
        <v>121</v>
      </c>
      <c r="BM325" s="167" t="s">
        <v>441</v>
      </c>
    </row>
    <row r="326" spans="1:65" s="2" customFormat="1" ht="21.75" customHeight="1">
      <c r="A326" s="32"/>
      <c r="B326" s="155"/>
      <c r="C326" s="156" t="s">
        <v>442</v>
      </c>
      <c r="D326" s="156" t="s">
        <v>116</v>
      </c>
      <c r="E326" s="157" t="s">
        <v>443</v>
      </c>
      <c r="F326" s="158" t="s">
        <v>444</v>
      </c>
      <c r="G326" s="159" t="s">
        <v>257</v>
      </c>
      <c r="H326" s="160">
        <v>2</v>
      </c>
      <c r="I326" s="161"/>
      <c r="J326" s="162">
        <f t="shared" si="0"/>
        <v>0</v>
      </c>
      <c r="K326" s="158" t="s">
        <v>120</v>
      </c>
      <c r="L326" s="33"/>
      <c r="M326" s="163" t="s">
        <v>1</v>
      </c>
      <c r="N326" s="164" t="s">
        <v>39</v>
      </c>
      <c r="O326" s="58"/>
      <c r="P326" s="165">
        <f t="shared" si="1"/>
        <v>0</v>
      </c>
      <c r="Q326" s="165">
        <v>0.11241</v>
      </c>
      <c r="R326" s="165">
        <f t="shared" si="2"/>
        <v>0.22481999999999999</v>
      </c>
      <c r="S326" s="165">
        <v>0</v>
      </c>
      <c r="T326" s="166">
        <f t="shared" si="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7" t="s">
        <v>121</v>
      </c>
      <c r="AT326" s="167" t="s">
        <v>116</v>
      </c>
      <c r="AU326" s="167" t="s">
        <v>81</v>
      </c>
      <c r="AY326" s="17" t="s">
        <v>113</v>
      </c>
      <c r="BE326" s="168">
        <f t="shared" si="4"/>
        <v>0</v>
      </c>
      <c r="BF326" s="168">
        <f t="shared" si="5"/>
        <v>0</v>
      </c>
      <c r="BG326" s="168">
        <f t="shared" si="6"/>
        <v>0</v>
      </c>
      <c r="BH326" s="168">
        <f t="shared" si="7"/>
        <v>0</v>
      </c>
      <c r="BI326" s="168">
        <f t="shared" si="8"/>
        <v>0</v>
      </c>
      <c r="BJ326" s="17" t="s">
        <v>79</v>
      </c>
      <c r="BK326" s="168">
        <f t="shared" si="9"/>
        <v>0</v>
      </c>
      <c r="BL326" s="17" t="s">
        <v>121</v>
      </c>
      <c r="BM326" s="167" t="s">
        <v>445</v>
      </c>
    </row>
    <row r="327" spans="1:65" s="2" customFormat="1" ht="16.5" customHeight="1">
      <c r="A327" s="32"/>
      <c r="B327" s="155"/>
      <c r="C327" s="186" t="s">
        <v>446</v>
      </c>
      <c r="D327" s="186" t="s">
        <v>133</v>
      </c>
      <c r="E327" s="187" t="s">
        <v>447</v>
      </c>
      <c r="F327" s="188" t="s">
        <v>596</v>
      </c>
      <c r="G327" s="189" t="s">
        <v>257</v>
      </c>
      <c r="H327" s="190">
        <v>2</v>
      </c>
      <c r="I327" s="191"/>
      <c r="J327" s="192">
        <f t="shared" si="0"/>
        <v>0</v>
      </c>
      <c r="K327" s="188" t="s">
        <v>120</v>
      </c>
      <c r="L327" s="193"/>
      <c r="M327" s="194" t="s">
        <v>1</v>
      </c>
      <c r="N327" s="195" t="s">
        <v>39</v>
      </c>
      <c r="O327" s="58"/>
      <c r="P327" s="165">
        <f t="shared" si="1"/>
        <v>0</v>
      </c>
      <c r="Q327" s="165">
        <v>6.4999999999999997E-3</v>
      </c>
      <c r="R327" s="165">
        <f t="shared" si="2"/>
        <v>1.2999999999999999E-2</v>
      </c>
      <c r="S327" s="165">
        <v>0</v>
      </c>
      <c r="T327" s="166">
        <f t="shared" si="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67" t="s">
        <v>137</v>
      </c>
      <c r="AT327" s="167" t="s">
        <v>133</v>
      </c>
      <c r="AU327" s="167" t="s">
        <v>81</v>
      </c>
      <c r="AY327" s="17" t="s">
        <v>113</v>
      </c>
      <c r="BE327" s="168">
        <f t="shared" si="4"/>
        <v>0</v>
      </c>
      <c r="BF327" s="168">
        <f t="shared" si="5"/>
        <v>0</v>
      </c>
      <c r="BG327" s="168">
        <f t="shared" si="6"/>
        <v>0</v>
      </c>
      <c r="BH327" s="168">
        <f t="shared" si="7"/>
        <v>0</v>
      </c>
      <c r="BI327" s="168">
        <f t="shared" si="8"/>
        <v>0</v>
      </c>
      <c r="BJ327" s="17" t="s">
        <v>79</v>
      </c>
      <c r="BK327" s="168">
        <f t="shared" si="9"/>
        <v>0</v>
      </c>
      <c r="BL327" s="17" t="s">
        <v>121</v>
      </c>
      <c r="BM327" s="167" t="s">
        <v>448</v>
      </c>
    </row>
    <row r="328" spans="1:65" s="2" customFormat="1" ht="16.5" customHeight="1">
      <c r="A328" s="32"/>
      <c r="B328" s="155"/>
      <c r="C328" s="186" t="s">
        <v>449</v>
      </c>
      <c r="D328" s="186" t="s">
        <v>133</v>
      </c>
      <c r="E328" s="187" t="s">
        <v>450</v>
      </c>
      <c r="F328" s="188" t="s">
        <v>451</v>
      </c>
      <c r="G328" s="189" t="s">
        <v>257</v>
      </c>
      <c r="H328" s="190">
        <v>2</v>
      </c>
      <c r="I328" s="191"/>
      <c r="J328" s="192">
        <f t="shared" si="0"/>
        <v>0</v>
      </c>
      <c r="K328" s="188" t="s">
        <v>120</v>
      </c>
      <c r="L328" s="193"/>
      <c r="M328" s="194" t="s">
        <v>1</v>
      </c>
      <c r="N328" s="195" t="s">
        <v>39</v>
      </c>
      <c r="O328" s="58"/>
      <c r="P328" s="165">
        <f t="shared" si="1"/>
        <v>0</v>
      </c>
      <c r="Q328" s="165">
        <v>3.3E-3</v>
      </c>
      <c r="R328" s="165">
        <f t="shared" si="2"/>
        <v>6.6E-3</v>
      </c>
      <c r="S328" s="165">
        <v>0</v>
      </c>
      <c r="T328" s="166">
        <f t="shared" si="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67" t="s">
        <v>137</v>
      </c>
      <c r="AT328" s="167" t="s">
        <v>133</v>
      </c>
      <c r="AU328" s="167" t="s">
        <v>81</v>
      </c>
      <c r="AY328" s="17" t="s">
        <v>113</v>
      </c>
      <c r="BE328" s="168">
        <f t="shared" si="4"/>
        <v>0</v>
      </c>
      <c r="BF328" s="168">
        <f t="shared" si="5"/>
        <v>0</v>
      </c>
      <c r="BG328" s="168">
        <f t="shared" si="6"/>
        <v>0</v>
      </c>
      <c r="BH328" s="168">
        <f t="shared" si="7"/>
        <v>0</v>
      </c>
      <c r="BI328" s="168">
        <f t="shared" si="8"/>
        <v>0</v>
      </c>
      <c r="BJ328" s="17" t="s">
        <v>79</v>
      </c>
      <c r="BK328" s="168">
        <f t="shared" si="9"/>
        <v>0</v>
      </c>
      <c r="BL328" s="17" t="s">
        <v>121</v>
      </c>
      <c r="BM328" s="167" t="s">
        <v>452</v>
      </c>
    </row>
    <row r="329" spans="1:65" s="2" customFormat="1" ht="16.5" customHeight="1">
      <c r="A329" s="32"/>
      <c r="B329" s="155"/>
      <c r="C329" s="186" t="s">
        <v>453</v>
      </c>
      <c r="D329" s="186" t="s">
        <v>133</v>
      </c>
      <c r="E329" s="187" t="s">
        <v>454</v>
      </c>
      <c r="F329" s="188" t="s">
        <v>455</v>
      </c>
      <c r="G329" s="189" t="s">
        <v>257</v>
      </c>
      <c r="H329" s="190">
        <v>4</v>
      </c>
      <c r="I329" s="191"/>
      <c r="J329" s="192">
        <f t="shared" si="0"/>
        <v>0</v>
      </c>
      <c r="K329" s="188" t="s">
        <v>120</v>
      </c>
      <c r="L329" s="193"/>
      <c r="M329" s="194" t="s">
        <v>1</v>
      </c>
      <c r="N329" s="195" t="s">
        <v>39</v>
      </c>
      <c r="O329" s="58"/>
      <c r="P329" s="165">
        <f t="shared" si="1"/>
        <v>0</v>
      </c>
      <c r="Q329" s="165">
        <v>3.5E-4</v>
      </c>
      <c r="R329" s="165">
        <f t="shared" si="2"/>
        <v>1.4E-3</v>
      </c>
      <c r="S329" s="165">
        <v>0</v>
      </c>
      <c r="T329" s="166">
        <f t="shared" si="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67" t="s">
        <v>137</v>
      </c>
      <c r="AT329" s="167" t="s">
        <v>133</v>
      </c>
      <c r="AU329" s="167" t="s">
        <v>81</v>
      </c>
      <c r="AY329" s="17" t="s">
        <v>113</v>
      </c>
      <c r="BE329" s="168">
        <f t="shared" si="4"/>
        <v>0</v>
      </c>
      <c r="BF329" s="168">
        <f t="shared" si="5"/>
        <v>0</v>
      </c>
      <c r="BG329" s="168">
        <f t="shared" si="6"/>
        <v>0</v>
      </c>
      <c r="BH329" s="168">
        <f t="shared" si="7"/>
        <v>0</v>
      </c>
      <c r="BI329" s="168">
        <f t="shared" si="8"/>
        <v>0</v>
      </c>
      <c r="BJ329" s="17" t="s">
        <v>79</v>
      </c>
      <c r="BK329" s="168">
        <f t="shared" si="9"/>
        <v>0</v>
      </c>
      <c r="BL329" s="17" t="s">
        <v>121</v>
      </c>
      <c r="BM329" s="167" t="s">
        <v>456</v>
      </c>
    </row>
    <row r="330" spans="1:65" s="2" customFormat="1" ht="16.5" customHeight="1">
      <c r="A330" s="32"/>
      <c r="B330" s="155"/>
      <c r="C330" s="186" t="s">
        <v>457</v>
      </c>
      <c r="D330" s="186" t="s">
        <v>133</v>
      </c>
      <c r="E330" s="187" t="s">
        <v>458</v>
      </c>
      <c r="F330" s="188" t="s">
        <v>459</v>
      </c>
      <c r="G330" s="189" t="s">
        <v>257</v>
      </c>
      <c r="H330" s="190">
        <v>2</v>
      </c>
      <c r="I330" s="191"/>
      <c r="J330" s="192">
        <f t="shared" si="0"/>
        <v>0</v>
      </c>
      <c r="K330" s="188" t="s">
        <v>120</v>
      </c>
      <c r="L330" s="193"/>
      <c r="M330" s="194" t="s">
        <v>1</v>
      </c>
      <c r="N330" s="195" t="s">
        <v>39</v>
      </c>
      <c r="O330" s="58"/>
      <c r="P330" s="165">
        <f t="shared" si="1"/>
        <v>0</v>
      </c>
      <c r="Q330" s="165">
        <v>1.4999999999999999E-4</v>
      </c>
      <c r="R330" s="165">
        <f t="shared" si="2"/>
        <v>2.9999999999999997E-4</v>
      </c>
      <c r="S330" s="165">
        <v>0</v>
      </c>
      <c r="T330" s="166">
        <f t="shared" si="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67" t="s">
        <v>137</v>
      </c>
      <c r="AT330" s="167" t="s">
        <v>133</v>
      </c>
      <c r="AU330" s="167" t="s">
        <v>81</v>
      </c>
      <c r="AY330" s="17" t="s">
        <v>113</v>
      </c>
      <c r="BE330" s="168">
        <f t="shared" si="4"/>
        <v>0</v>
      </c>
      <c r="BF330" s="168">
        <f t="shared" si="5"/>
        <v>0</v>
      </c>
      <c r="BG330" s="168">
        <f t="shared" si="6"/>
        <v>0</v>
      </c>
      <c r="BH330" s="168">
        <f t="shared" si="7"/>
        <v>0</v>
      </c>
      <c r="BI330" s="168">
        <f t="shared" si="8"/>
        <v>0</v>
      </c>
      <c r="BJ330" s="17" t="s">
        <v>79</v>
      </c>
      <c r="BK330" s="168">
        <f t="shared" si="9"/>
        <v>0</v>
      </c>
      <c r="BL330" s="17" t="s">
        <v>121</v>
      </c>
      <c r="BM330" s="167" t="s">
        <v>460</v>
      </c>
    </row>
    <row r="331" spans="1:65" s="2" customFormat="1" ht="21.75" customHeight="1">
      <c r="A331" s="32"/>
      <c r="B331" s="155"/>
      <c r="C331" s="156" t="s">
        <v>461</v>
      </c>
      <c r="D331" s="156" t="s">
        <v>116</v>
      </c>
      <c r="E331" s="157" t="s">
        <v>462</v>
      </c>
      <c r="F331" s="158" t="s">
        <v>463</v>
      </c>
      <c r="G331" s="159" t="s">
        <v>183</v>
      </c>
      <c r="H331" s="160">
        <v>80</v>
      </c>
      <c r="I331" s="161"/>
      <c r="J331" s="162">
        <f t="shared" si="0"/>
        <v>0</v>
      </c>
      <c r="K331" s="158" t="s">
        <v>120</v>
      </c>
      <c r="L331" s="33"/>
      <c r="M331" s="163" t="s">
        <v>1</v>
      </c>
      <c r="N331" s="164" t="s">
        <v>39</v>
      </c>
      <c r="O331" s="58"/>
      <c r="P331" s="165">
        <f t="shared" si="1"/>
        <v>0</v>
      </c>
      <c r="Q331" s="165">
        <v>1.1E-4</v>
      </c>
      <c r="R331" s="165">
        <f t="shared" si="2"/>
        <v>8.8000000000000005E-3</v>
      </c>
      <c r="S331" s="165">
        <v>0</v>
      </c>
      <c r="T331" s="166">
        <f t="shared" si="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7" t="s">
        <v>121</v>
      </c>
      <c r="AT331" s="167" t="s">
        <v>116</v>
      </c>
      <c r="AU331" s="167" t="s">
        <v>81</v>
      </c>
      <c r="AY331" s="17" t="s">
        <v>113</v>
      </c>
      <c r="BE331" s="168">
        <f t="shared" si="4"/>
        <v>0</v>
      </c>
      <c r="BF331" s="168">
        <f t="shared" si="5"/>
        <v>0</v>
      </c>
      <c r="BG331" s="168">
        <f t="shared" si="6"/>
        <v>0</v>
      </c>
      <c r="BH331" s="168">
        <f t="shared" si="7"/>
        <v>0</v>
      </c>
      <c r="BI331" s="168">
        <f t="shared" si="8"/>
        <v>0</v>
      </c>
      <c r="BJ331" s="17" t="s">
        <v>79</v>
      </c>
      <c r="BK331" s="168">
        <f t="shared" si="9"/>
        <v>0</v>
      </c>
      <c r="BL331" s="17" t="s">
        <v>121</v>
      </c>
      <c r="BM331" s="167" t="s">
        <v>464</v>
      </c>
    </row>
    <row r="332" spans="1:65" s="15" customFormat="1">
      <c r="B332" s="196"/>
      <c r="D332" s="170" t="s">
        <v>123</v>
      </c>
      <c r="E332" s="197" t="s">
        <v>1</v>
      </c>
      <c r="F332" s="198" t="s">
        <v>465</v>
      </c>
      <c r="H332" s="197" t="s">
        <v>1</v>
      </c>
      <c r="I332" s="199"/>
      <c r="L332" s="196"/>
      <c r="M332" s="200"/>
      <c r="N332" s="201"/>
      <c r="O332" s="201"/>
      <c r="P332" s="201"/>
      <c r="Q332" s="201"/>
      <c r="R332" s="201"/>
      <c r="S332" s="201"/>
      <c r="T332" s="202"/>
      <c r="AT332" s="197" t="s">
        <v>123</v>
      </c>
      <c r="AU332" s="197" t="s">
        <v>81</v>
      </c>
      <c r="AV332" s="15" t="s">
        <v>79</v>
      </c>
      <c r="AW332" s="15" t="s">
        <v>30</v>
      </c>
      <c r="AX332" s="15" t="s">
        <v>74</v>
      </c>
      <c r="AY332" s="197" t="s">
        <v>113</v>
      </c>
    </row>
    <row r="333" spans="1:65" s="13" customFormat="1">
      <c r="B333" s="169"/>
      <c r="D333" s="170" t="s">
        <v>123</v>
      </c>
      <c r="E333" s="171" t="s">
        <v>1</v>
      </c>
      <c r="F333" s="172" t="s">
        <v>466</v>
      </c>
      <c r="H333" s="173">
        <v>30</v>
      </c>
      <c r="I333" s="174"/>
      <c r="L333" s="169"/>
      <c r="M333" s="175"/>
      <c r="N333" s="176"/>
      <c r="O333" s="176"/>
      <c r="P333" s="176"/>
      <c r="Q333" s="176"/>
      <c r="R333" s="176"/>
      <c r="S333" s="176"/>
      <c r="T333" s="177"/>
      <c r="AT333" s="171" t="s">
        <v>123</v>
      </c>
      <c r="AU333" s="171" t="s">
        <v>81</v>
      </c>
      <c r="AV333" s="13" t="s">
        <v>81</v>
      </c>
      <c r="AW333" s="13" t="s">
        <v>30</v>
      </c>
      <c r="AX333" s="13" t="s">
        <v>74</v>
      </c>
      <c r="AY333" s="171" t="s">
        <v>113</v>
      </c>
    </row>
    <row r="334" spans="1:65" s="15" customFormat="1">
      <c r="B334" s="196"/>
      <c r="D334" s="170" t="s">
        <v>123</v>
      </c>
      <c r="E334" s="197" t="s">
        <v>1</v>
      </c>
      <c r="F334" s="198" t="s">
        <v>467</v>
      </c>
      <c r="H334" s="197" t="s">
        <v>1</v>
      </c>
      <c r="I334" s="199"/>
      <c r="L334" s="196"/>
      <c r="M334" s="200"/>
      <c r="N334" s="201"/>
      <c r="O334" s="201"/>
      <c r="P334" s="201"/>
      <c r="Q334" s="201"/>
      <c r="R334" s="201"/>
      <c r="S334" s="201"/>
      <c r="T334" s="202"/>
      <c r="AT334" s="197" t="s">
        <v>123</v>
      </c>
      <c r="AU334" s="197" t="s">
        <v>81</v>
      </c>
      <c r="AV334" s="15" t="s">
        <v>79</v>
      </c>
      <c r="AW334" s="15" t="s">
        <v>30</v>
      </c>
      <c r="AX334" s="15" t="s">
        <v>74</v>
      </c>
      <c r="AY334" s="197" t="s">
        <v>113</v>
      </c>
    </row>
    <row r="335" spans="1:65" s="13" customFormat="1">
      <c r="B335" s="169"/>
      <c r="D335" s="170" t="s">
        <v>123</v>
      </c>
      <c r="E335" s="171" t="s">
        <v>1</v>
      </c>
      <c r="F335" s="172" t="s">
        <v>468</v>
      </c>
      <c r="H335" s="173">
        <v>50</v>
      </c>
      <c r="I335" s="174"/>
      <c r="L335" s="169"/>
      <c r="M335" s="175"/>
      <c r="N335" s="176"/>
      <c r="O335" s="176"/>
      <c r="P335" s="176"/>
      <c r="Q335" s="176"/>
      <c r="R335" s="176"/>
      <c r="S335" s="176"/>
      <c r="T335" s="177"/>
      <c r="AT335" s="171" t="s">
        <v>123</v>
      </c>
      <c r="AU335" s="171" t="s">
        <v>81</v>
      </c>
      <c r="AV335" s="13" t="s">
        <v>81</v>
      </c>
      <c r="AW335" s="13" t="s">
        <v>30</v>
      </c>
      <c r="AX335" s="13" t="s">
        <v>74</v>
      </c>
      <c r="AY335" s="171" t="s">
        <v>113</v>
      </c>
    </row>
    <row r="336" spans="1:65" s="14" customFormat="1">
      <c r="B336" s="178"/>
      <c r="D336" s="170" t="s">
        <v>123</v>
      </c>
      <c r="E336" s="179" t="s">
        <v>1</v>
      </c>
      <c r="F336" s="180" t="s">
        <v>125</v>
      </c>
      <c r="H336" s="181">
        <v>80</v>
      </c>
      <c r="I336" s="182"/>
      <c r="L336" s="178"/>
      <c r="M336" s="183"/>
      <c r="N336" s="184"/>
      <c r="O336" s="184"/>
      <c r="P336" s="184"/>
      <c r="Q336" s="184"/>
      <c r="R336" s="184"/>
      <c r="S336" s="184"/>
      <c r="T336" s="185"/>
      <c r="AT336" s="179" t="s">
        <v>123</v>
      </c>
      <c r="AU336" s="179" t="s">
        <v>81</v>
      </c>
      <c r="AV336" s="14" t="s">
        <v>121</v>
      </c>
      <c r="AW336" s="14" t="s">
        <v>30</v>
      </c>
      <c r="AX336" s="14" t="s">
        <v>79</v>
      </c>
      <c r="AY336" s="179" t="s">
        <v>113</v>
      </c>
    </row>
    <row r="337" spans="1:65" s="2" customFormat="1" ht="21.75" customHeight="1">
      <c r="A337" s="32"/>
      <c r="B337" s="155"/>
      <c r="C337" s="156" t="s">
        <v>469</v>
      </c>
      <c r="D337" s="156" t="s">
        <v>116</v>
      </c>
      <c r="E337" s="157" t="s">
        <v>470</v>
      </c>
      <c r="F337" s="158" t="s">
        <v>471</v>
      </c>
      <c r="G337" s="159" t="s">
        <v>183</v>
      </c>
      <c r="H337" s="160">
        <v>32</v>
      </c>
      <c r="I337" s="161"/>
      <c r="J337" s="162">
        <f>ROUND(I337*H337,2)</f>
        <v>0</v>
      </c>
      <c r="K337" s="158" t="s">
        <v>120</v>
      </c>
      <c r="L337" s="33"/>
      <c r="M337" s="163" t="s">
        <v>1</v>
      </c>
      <c r="N337" s="164" t="s">
        <v>39</v>
      </c>
      <c r="O337" s="58"/>
      <c r="P337" s="165">
        <f>O337*H337</f>
        <v>0</v>
      </c>
      <c r="Q337" s="165">
        <v>1.1E-4</v>
      </c>
      <c r="R337" s="165">
        <f>Q337*H337</f>
        <v>3.5200000000000001E-3</v>
      </c>
      <c r="S337" s="165">
        <v>0</v>
      </c>
      <c r="T337" s="166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67" t="s">
        <v>121</v>
      </c>
      <c r="AT337" s="167" t="s">
        <v>116</v>
      </c>
      <c r="AU337" s="167" t="s">
        <v>81</v>
      </c>
      <c r="AY337" s="17" t="s">
        <v>113</v>
      </c>
      <c r="BE337" s="168">
        <f>IF(N337="základní",J337,0)</f>
        <v>0</v>
      </c>
      <c r="BF337" s="168">
        <f>IF(N337="snížená",J337,0)</f>
        <v>0</v>
      </c>
      <c r="BG337" s="168">
        <f>IF(N337="zákl. přenesená",J337,0)</f>
        <v>0</v>
      </c>
      <c r="BH337" s="168">
        <f>IF(N337="sníž. přenesená",J337,0)</f>
        <v>0</v>
      </c>
      <c r="BI337" s="168">
        <f>IF(N337="nulová",J337,0)</f>
        <v>0</v>
      </c>
      <c r="BJ337" s="17" t="s">
        <v>79</v>
      </c>
      <c r="BK337" s="168">
        <f>ROUND(I337*H337,2)</f>
        <v>0</v>
      </c>
      <c r="BL337" s="17" t="s">
        <v>121</v>
      </c>
      <c r="BM337" s="167" t="s">
        <v>472</v>
      </c>
    </row>
    <row r="338" spans="1:65" s="15" customFormat="1">
      <c r="B338" s="196"/>
      <c r="D338" s="170" t="s">
        <v>123</v>
      </c>
      <c r="E338" s="197" t="s">
        <v>1</v>
      </c>
      <c r="F338" s="198" t="s">
        <v>473</v>
      </c>
      <c r="H338" s="197" t="s">
        <v>1</v>
      </c>
      <c r="I338" s="199"/>
      <c r="L338" s="196"/>
      <c r="M338" s="200"/>
      <c r="N338" s="201"/>
      <c r="O338" s="201"/>
      <c r="P338" s="201"/>
      <c r="Q338" s="201"/>
      <c r="R338" s="201"/>
      <c r="S338" s="201"/>
      <c r="T338" s="202"/>
      <c r="AT338" s="197" t="s">
        <v>123</v>
      </c>
      <c r="AU338" s="197" t="s">
        <v>81</v>
      </c>
      <c r="AV338" s="15" t="s">
        <v>79</v>
      </c>
      <c r="AW338" s="15" t="s">
        <v>30</v>
      </c>
      <c r="AX338" s="15" t="s">
        <v>74</v>
      </c>
      <c r="AY338" s="197" t="s">
        <v>113</v>
      </c>
    </row>
    <row r="339" spans="1:65" s="13" customFormat="1">
      <c r="B339" s="169"/>
      <c r="D339" s="170" t="s">
        <v>123</v>
      </c>
      <c r="E339" s="171" t="s">
        <v>1</v>
      </c>
      <c r="F339" s="172" t="s">
        <v>474</v>
      </c>
      <c r="H339" s="173">
        <v>32</v>
      </c>
      <c r="I339" s="174"/>
      <c r="L339" s="169"/>
      <c r="M339" s="175"/>
      <c r="N339" s="176"/>
      <c r="O339" s="176"/>
      <c r="P339" s="176"/>
      <c r="Q339" s="176"/>
      <c r="R339" s="176"/>
      <c r="S339" s="176"/>
      <c r="T339" s="177"/>
      <c r="AT339" s="171" t="s">
        <v>123</v>
      </c>
      <c r="AU339" s="171" t="s">
        <v>81</v>
      </c>
      <c r="AV339" s="13" t="s">
        <v>81</v>
      </c>
      <c r="AW339" s="13" t="s">
        <v>30</v>
      </c>
      <c r="AX339" s="13" t="s">
        <v>74</v>
      </c>
      <c r="AY339" s="171" t="s">
        <v>113</v>
      </c>
    </row>
    <row r="340" spans="1:65" s="14" customFormat="1">
      <c r="B340" s="178"/>
      <c r="D340" s="170" t="s">
        <v>123</v>
      </c>
      <c r="E340" s="179" t="s">
        <v>1</v>
      </c>
      <c r="F340" s="180" t="s">
        <v>125</v>
      </c>
      <c r="H340" s="181">
        <v>32</v>
      </c>
      <c r="I340" s="182"/>
      <c r="L340" s="178"/>
      <c r="M340" s="183"/>
      <c r="N340" s="184"/>
      <c r="O340" s="184"/>
      <c r="P340" s="184"/>
      <c r="Q340" s="184"/>
      <c r="R340" s="184"/>
      <c r="S340" s="184"/>
      <c r="T340" s="185"/>
      <c r="AT340" s="179" t="s">
        <v>123</v>
      </c>
      <c r="AU340" s="179" t="s">
        <v>81</v>
      </c>
      <c r="AV340" s="14" t="s">
        <v>121</v>
      </c>
      <c r="AW340" s="14" t="s">
        <v>30</v>
      </c>
      <c r="AX340" s="14" t="s">
        <v>79</v>
      </c>
      <c r="AY340" s="179" t="s">
        <v>113</v>
      </c>
    </row>
    <row r="341" spans="1:65" s="2" customFormat="1" ht="21.75" customHeight="1">
      <c r="A341" s="32"/>
      <c r="B341" s="155"/>
      <c r="C341" s="156" t="s">
        <v>475</v>
      </c>
      <c r="D341" s="156" t="s">
        <v>116</v>
      </c>
      <c r="E341" s="157" t="s">
        <v>476</v>
      </c>
      <c r="F341" s="158" t="s">
        <v>477</v>
      </c>
      <c r="G341" s="159" t="s">
        <v>183</v>
      </c>
      <c r="H341" s="160">
        <v>7</v>
      </c>
      <c r="I341" s="161"/>
      <c r="J341" s="162">
        <f>ROUND(I341*H341,2)</f>
        <v>0</v>
      </c>
      <c r="K341" s="158" t="s">
        <v>120</v>
      </c>
      <c r="L341" s="33"/>
      <c r="M341" s="163" t="s">
        <v>1</v>
      </c>
      <c r="N341" s="164" t="s">
        <v>39</v>
      </c>
      <c r="O341" s="58"/>
      <c r="P341" s="165">
        <f>O341*H341</f>
        <v>0</v>
      </c>
      <c r="Q341" s="165">
        <v>2.1000000000000001E-4</v>
      </c>
      <c r="R341" s="165">
        <f>Q341*H341</f>
        <v>1.47E-3</v>
      </c>
      <c r="S341" s="165">
        <v>0</v>
      </c>
      <c r="T341" s="166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67" t="s">
        <v>121</v>
      </c>
      <c r="AT341" s="167" t="s">
        <v>116</v>
      </c>
      <c r="AU341" s="167" t="s">
        <v>81</v>
      </c>
      <c r="AY341" s="17" t="s">
        <v>113</v>
      </c>
      <c r="BE341" s="168">
        <f>IF(N341="základní",J341,0)</f>
        <v>0</v>
      </c>
      <c r="BF341" s="168">
        <f>IF(N341="snížená",J341,0)</f>
        <v>0</v>
      </c>
      <c r="BG341" s="168">
        <f>IF(N341="zákl. přenesená",J341,0)</f>
        <v>0</v>
      </c>
      <c r="BH341" s="168">
        <f>IF(N341="sníž. přenesená",J341,0)</f>
        <v>0</v>
      </c>
      <c r="BI341" s="168">
        <f>IF(N341="nulová",J341,0)</f>
        <v>0</v>
      </c>
      <c r="BJ341" s="17" t="s">
        <v>79</v>
      </c>
      <c r="BK341" s="168">
        <f>ROUND(I341*H341,2)</f>
        <v>0</v>
      </c>
      <c r="BL341" s="17" t="s">
        <v>121</v>
      </c>
      <c r="BM341" s="167" t="s">
        <v>478</v>
      </c>
    </row>
    <row r="342" spans="1:65" s="15" customFormat="1">
      <c r="B342" s="196"/>
      <c r="D342" s="170" t="s">
        <v>123</v>
      </c>
      <c r="E342" s="197" t="s">
        <v>1</v>
      </c>
      <c r="F342" s="198" t="s">
        <v>479</v>
      </c>
      <c r="H342" s="197" t="s">
        <v>1</v>
      </c>
      <c r="I342" s="199"/>
      <c r="L342" s="196"/>
      <c r="M342" s="200"/>
      <c r="N342" s="201"/>
      <c r="O342" s="201"/>
      <c r="P342" s="201"/>
      <c r="Q342" s="201"/>
      <c r="R342" s="201"/>
      <c r="S342" s="201"/>
      <c r="T342" s="202"/>
      <c r="AT342" s="197" t="s">
        <v>123</v>
      </c>
      <c r="AU342" s="197" t="s">
        <v>81</v>
      </c>
      <c r="AV342" s="15" t="s">
        <v>79</v>
      </c>
      <c r="AW342" s="15" t="s">
        <v>30</v>
      </c>
      <c r="AX342" s="15" t="s">
        <v>74</v>
      </c>
      <c r="AY342" s="197" t="s">
        <v>113</v>
      </c>
    </row>
    <row r="343" spans="1:65" s="13" customFormat="1">
      <c r="B343" s="169"/>
      <c r="D343" s="170" t="s">
        <v>123</v>
      </c>
      <c r="E343" s="171" t="s">
        <v>1</v>
      </c>
      <c r="F343" s="172" t="s">
        <v>480</v>
      </c>
      <c r="H343" s="173">
        <v>7</v>
      </c>
      <c r="I343" s="174"/>
      <c r="L343" s="169"/>
      <c r="M343" s="175"/>
      <c r="N343" s="176"/>
      <c r="O343" s="176"/>
      <c r="P343" s="176"/>
      <c r="Q343" s="176"/>
      <c r="R343" s="176"/>
      <c r="S343" s="176"/>
      <c r="T343" s="177"/>
      <c r="AT343" s="171" t="s">
        <v>123</v>
      </c>
      <c r="AU343" s="171" t="s">
        <v>81</v>
      </c>
      <c r="AV343" s="13" t="s">
        <v>81</v>
      </c>
      <c r="AW343" s="13" t="s">
        <v>30</v>
      </c>
      <c r="AX343" s="13" t="s">
        <v>74</v>
      </c>
      <c r="AY343" s="171" t="s">
        <v>113</v>
      </c>
    </row>
    <row r="344" spans="1:65" s="14" customFormat="1">
      <c r="B344" s="178"/>
      <c r="D344" s="170" t="s">
        <v>123</v>
      </c>
      <c r="E344" s="179" t="s">
        <v>1</v>
      </c>
      <c r="F344" s="180" t="s">
        <v>125</v>
      </c>
      <c r="H344" s="181">
        <v>7</v>
      </c>
      <c r="I344" s="182"/>
      <c r="L344" s="178"/>
      <c r="M344" s="183"/>
      <c r="N344" s="184"/>
      <c r="O344" s="184"/>
      <c r="P344" s="184"/>
      <c r="Q344" s="184"/>
      <c r="R344" s="184"/>
      <c r="S344" s="184"/>
      <c r="T344" s="185"/>
      <c r="AT344" s="179" t="s">
        <v>123</v>
      </c>
      <c r="AU344" s="179" t="s">
        <v>81</v>
      </c>
      <c r="AV344" s="14" t="s">
        <v>121</v>
      </c>
      <c r="AW344" s="14" t="s">
        <v>30</v>
      </c>
      <c r="AX344" s="14" t="s">
        <v>79</v>
      </c>
      <c r="AY344" s="179" t="s">
        <v>113</v>
      </c>
    </row>
    <row r="345" spans="1:65" s="2" customFormat="1" ht="21.75" customHeight="1">
      <c r="A345" s="32"/>
      <c r="B345" s="155"/>
      <c r="C345" s="156" t="s">
        <v>481</v>
      </c>
      <c r="D345" s="156" t="s">
        <v>116</v>
      </c>
      <c r="E345" s="157" t="s">
        <v>482</v>
      </c>
      <c r="F345" s="158" t="s">
        <v>483</v>
      </c>
      <c r="G345" s="159" t="s">
        <v>152</v>
      </c>
      <c r="H345" s="160">
        <v>10</v>
      </c>
      <c r="I345" s="161"/>
      <c r="J345" s="162">
        <f>ROUND(I345*H345,2)</f>
        <v>0</v>
      </c>
      <c r="K345" s="158" t="s">
        <v>120</v>
      </c>
      <c r="L345" s="33"/>
      <c r="M345" s="163" t="s">
        <v>1</v>
      </c>
      <c r="N345" s="164" t="s">
        <v>39</v>
      </c>
      <c r="O345" s="58"/>
      <c r="P345" s="165">
        <f>O345*H345</f>
        <v>0</v>
      </c>
      <c r="Q345" s="165">
        <v>8.4999999999999995E-4</v>
      </c>
      <c r="R345" s="165">
        <f>Q345*H345</f>
        <v>8.4999999999999989E-3</v>
      </c>
      <c r="S345" s="165">
        <v>0</v>
      </c>
      <c r="T345" s="166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67" t="s">
        <v>121</v>
      </c>
      <c r="AT345" s="167" t="s">
        <v>116</v>
      </c>
      <c r="AU345" s="167" t="s">
        <v>81</v>
      </c>
      <c r="AY345" s="17" t="s">
        <v>113</v>
      </c>
      <c r="BE345" s="168">
        <f>IF(N345="základní",J345,0)</f>
        <v>0</v>
      </c>
      <c r="BF345" s="168">
        <f>IF(N345="snížená",J345,0)</f>
        <v>0</v>
      </c>
      <c r="BG345" s="168">
        <f>IF(N345="zákl. přenesená",J345,0)</f>
        <v>0</v>
      </c>
      <c r="BH345" s="168">
        <f>IF(N345="sníž. přenesená",J345,0)</f>
        <v>0</v>
      </c>
      <c r="BI345" s="168">
        <f>IF(N345="nulová",J345,0)</f>
        <v>0</v>
      </c>
      <c r="BJ345" s="17" t="s">
        <v>79</v>
      </c>
      <c r="BK345" s="168">
        <f>ROUND(I345*H345,2)</f>
        <v>0</v>
      </c>
      <c r="BL345" s="17" t="s">
        <v>121</v>
      </c>
      <c r="BM345" s="167" t="s">
        <v>484</v>
      </c>
    </row>
    <row r="346" spans="1:65" s="15" customFormat="1">
      <c r="B346" s="196"/>
      <c r="D346" s="170" t="s">
        <v>123</v>
      </c>
      <c r="E346" s="197" t="s">
        <v>1</v>
      </c>
      <c r="F346" s="198" t="s">
        <v>485</v>
      </c>
      <c r="H346" s="197" t="s">
        <v>1</v>
      </c>
      <c r="I346" s="199"/>
      <c r="L346" s="196"/>
      <c r="M346" s="200"/>
      <c r="N346" s="201"/>
      <c r="O346" s="201"/>
      <c r="P346" s="201"/>
      <c r="Q346" s="201"/>
      <c r="R346" s="201"/>
      <c r="S346" s="201"/>
      <c r="T346" s="202"/>
      <c r="AT346" s="197" t="s">
        <v>123</v>
      </c>
      <c r="AU346" s="197" t="s">
        <v>81</v>
      </c>
      <c r="AV346" s="15" t="s">
        <v>79</v>
      </c>
      <c r="AW346" s="15" t="s">
        <v>30</v>
      </c>
      <c r="AX346" s="15" t="s">
        <v>74</v>
      </c>
      <c r="AY346" s="197" t="s">
        <v>113</v>
      </c>
    </row>
    <row r="347" spans="1:65" s="13" customFormat="1">
      <c r="B347" s="169"/>
      <c r="D347" s="170" t="s">
        <v>123</v>
      </c>
      <c r="E347" s="171" t="s">
        <v>1</v>
      </c>
      <c r="F347" s="172" t="s">
        <v>486</v>
      </c>
      <c r="H347" s="173">
        <v>10</v>
      </c>
      <c r="I347" s="174"/>
      <c r="L347" s="169"/>
      <c r="M347" s="175"/>
      <c r="N347" s="176"/>
      <c r="O347" s="176"/>
      <c r="P347" s="176"/>
      <c r="Q347" s="176"/>
      <c r="R347" s="176"/>
      <c r="S347" s="176"/>
      <c r="T347" s="177"/>
      <c r="AT347" s="171" t="s">
        <v>123</v>
      </c>
      <c r="AU347" s="171" t="s">
        <v>81</v>
      </c>
      <c r="AV347" s="13" t="s">
        <v>81</v>
      </c>
      <c r="AW347" s="13" t="s">
        <v>30</v>
      </c>
      <c r="AX347" s="13" t="s">
        <v>74</v>
      </c>
      <c r="AY347" s="171" t="s">
        <v>113</v>
      </c>
    </row>
    <row r="348" spans="1:65" s="14" customFormat="1">
      <c r="B348" s="178"/>
      <c r="D348" s="170" t="s">
        <v>123</v>
      </c>
      <c r="E348" s="179" t="s">
        <v>1</v>
      </c>
      <c r="F348" s="180" t="s">
        <v>125</v>
      </c>
      <c r="H348" s="181">
        <v>10</v>
      </c>
      <c r="I348" s="182"/>
      <c r="L348" s="178"/>
      <c r="M348" s="183"/>
      <c r="N348" s="184"/>
      <c r="O348" s="184"/>
      <c r="P348" s="184"/>
      <c r="Q348" s="184"/>
      <c r="R348" s="184"/>
      <c r="S348" s="184"/>
      <c r="T348" s="185"/>
      <c r="AT348" s="179" t="s">
        <v>123</v>
      </c>
      <c r="AU348" s="179" t="s">
        <v>81</v>
      </c>
      <c r="AV348" s="14" t="s">
        <v>121</v>
      </c>
      <c r="AW348" s="14" t="s">
        <v>30</v>
      </c>
      <c r="AX348" s="14" t="s">
        <v>79</v>
      </c>
      <c r="AY348" s="179" t="s">
        <v>113</v>
      </c>
    </row>
    <row r="349" spans="1:65" s="2" customFormat="1" ht="33" customHeight="1">
      <c r="A349" s="32"/>
      <c r="B349" s="155"/>
      <c r="C349" s="156" t="s">
        <v>487</v>
      </c>
      <c r="D349" s="156" t="s">
        <v>116</v>
      </c>
      <c r="E349" s="157" t="s">
        <v>488</v>
      </c>
      <c r="F349" s="158" t="s">
        <v>489</v>
      </c>
      <c r="G349" s="159" t="s">
        <v>183</v>
      </c>
      <c r="H349" s="160">
        <v>119</v>
      </c>
      <c r="I349" s="161"/>
      <c r="J349" s="162">
        <f>ROUND(I349*H349,2)</f>
        <v>0</v>
      </c>
      <c r="K349" s="158" t="s">
        <v>120</v>
      </c>
      <c r="L349" s="33"/>
      <c r="M349" s="163" t="s">
        <v>1</v>
      </c>
      <c r="N349" s="164" t="s">
        <v>39</v>
      </c>
      <c r="O349" s="58"/>
      <c r="P349" s="165">
        <f>O349*H349</f>
        <v>0</v>
      </c>
      <c r="Q349" s="165">
        <v>0</v>
      </c>
      <c r="R349" s="165">
        <f>Q349*H349</f>
        <v>0</v>
      </c>
      <c r="S349" s="165">
        <v>0</v>
      </c>
      <c r="T349" s="166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67" t="s">
        <v>121</v>
      </c>
      <c r="AT349" s="167" t="s">
        <v>116</v>
      </c>
      <c r="AU349" s="167" t="s">
        <v>81</v>
      </c>
      <c r="AY349" s="17" t="s">
        <v>113</v>
      </c>
      <c r="BE349" s="168">
        <f>IF(N349="základní",J349,0)</f>
        <v>0</v>
      </c>
      <c r="BF349" s="168">
        <f>IF(N349="snížená",J349,0)</f>
        <v>0</v>
      </c>
      <c r="BG349" s="168">
        <f>IF(N349="zákl. přenesená",J349,0)</f>
        <v>0</v>
      </c>
      <c r="BH349" s="168">
        <f>IF(N349="sníž. přenesená",J349,0)</f>
        <v>0</v>
      </c>
      <c r="BI349" s="168">
        <f>IF(N349="nulová",J349,0)</f>
        <v>0</v>
      </c>
      <c r="BJ349" s="17" t="s">
        <v>79</v>
      </c>
      <c r="BK349" s="168">
        <f>ROUND(I349*H349,2)</f>
        <v>0</v>
      </c>
      <c r="BL349" s="17" t="s">
        <v>121</v>
      </c>
      <c r="BM349" s="167" t="s">
        <v>490</v>
      </c>
    </row>
    <row r="350" spans="1:65" s="2" customFormat="1" ht="33" customHeight="1">
      <c r="A350" s="32"/>
      <c r="B350" s="155"/>
      <c r="C350" s="156" t="s">
        <v>491</v>
      </c>
      <c r="D350" s="156" t="s">
        <v>116</v>
      </c>
      <c r="E350" s="157" t="s">
        <v>492</v>
      </c>
      <c r="F350" s="158" t="s">
        <v>493</v>
      </c>
      <c r="G350" s="159" t="s">
        <v>152</v>
      </c>
      <c r="H350" s="160">
        <v>10</v>
      </c>
      <c r="I350" s="161"/>
      <c r="J350" s="162">
        <f>ROUND(I350*H350,2)</f>
        <v>0</v>
      </c>
      <c r="K350" s="158" t="s">
        <v>120</v>
      </c>
      <c r="L350" s="33"/>
      <c r="M350" s="163" t="s">
        <v>1</v>
      </c>
      <c r="N350" s="164" t="s">
        <v>39</v>
      </c>
      <c r="O350" s="58"/>
      <c r="P350" s="165">
        <f>O350*H350</f>
        <v>0</v>
      </c>
      <c r="Q350" s="165">
        <v>1.0000000000000001E-5</v>
      </c>
      <c r="R350" s="165">
        <f>Q350*H350</f>
        <v>1E-4</v>
      </c>
      <c r="S350" s="165">
        <v>0</v>
      </c>
      <c r="T350" s="166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67" t="s">
        <v>121</v>
      </c>
      <c r="AT350" s="167" t="s">
        <v>116</v>
      </c>
      <c r="AU350" s="167" t="s">
        <v>81</v>
      </c>
      <c r="AY350" s="17" t="s">
        <v>113</v>
      </c>
      <c r="BE350" s="168">
        <f>IF(N350="základní",J350,0)</f>
        <v>0</v>
      </c>
      <c r="BF350" s="168">
        <f>IF(N350="snížená",J350,0)</f>
        <v>0</v>
      </c>
      <c r="BG350" s="168">
        <f>IF(N350="zákl. přenesená",J350,0)</f>
        <v>0</v>
      </c>
      <c r="BH350" s="168">
        <f>IF(N350="sníž. přenesená",J350,0)</f>
        <v>0</v>
      </c>
      <c r="BI350" s="168">
        <f>IF(N350="nulová",J350,0)</f>
        <v>0</v>
      </c>
      <c r="BJ350" s="17" t="s">
        <v>79</v>
      </c>
      <c r="BK350" s="168">
        <f>ROUND(I350*H350,2)</f>
        <v>0</v>
      </c>
      <c r="BL350" s="17" t="s">
        <v>121</v>
      </c>
      <c r="BM350" s="167" t="s">
        <v>494</v>
      </c>
    </row>
    <row r="351" spans="1:65" s="2" customFormat="1" ht="44.25" customHeight="1">
      <c r="A351" s="32"/>
      <c r="B351" s="155"/>
      <c r="C351" s="156" t="s">
        <v>495</v>
      </c>
      <c r="D351" s="156" t="s">
        <v>116</v>
      </c>
      <c r="E351" s="157" t="s">
        <v>496</v>
      </c>
      <c r="F351" s="158" t="s">
        <v>497</v>
      </c>
      <c r="G351" s="159" t="s">
        <v>183</v>
      </c>
      <c r="H351" s="160">
        <v>93</v>
      </c>
      <c r="I351" s="161"/>
      <c r="J351" s="162">
        <f>ROUND(I351*H351,2)</f>
        <v>0</v>
      </c>
      <c r="K351" s="158" t="s">
        <v>120</v>
      </c>
      <c r="L351" s="33"/>
      <c r="M351" s="163" t="s">
        <v>1</v>
      </c>
      <c r="N351" s="164" t="s">
        <v>39</v>
      </c>
      <c r="O351" s="58"/>
      <c r="P351" s="165">
        <f>O351*H351</f>
        <v>0</v>
      </c>
      <c r="Q351" s="165">
        <v>0.15540000000000001</v>
      </c>
      <c r="R351" s="165">
        <f>Q351*H351</f>
        <v>14.452200000000001</v>
      </c>
      <c r="S351" s="165">
        <v>0</v>
      </c>
      <c r="T351" s="166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67" t="s">
        <v>121</v>
      </c>
      <c r="AT351" s="167" t="s">
        <v>116</v>
      </c>
      <c r="AU351" s="167" t="s">
        <v>81</v>
      </c>
      <c r="AY351" s="17" t="s">
        <v>113</v>
      </c>
      <c r="BE351" s="168">
        <f>IF(N351="základní",J351,0)</f>
        <v>0</v>
      </c>
      <c r="BF351" s="168">
        <f>IF(N351="snížená",J351,0)</f>
        <v>0</v>
      </c>
      <c r="BG351" s="168">
        <f>IF(N351="zákl. přenesená",J351,0)</f>
        <v>0</v>
      </c>
      <c r="BH351" s="168">
        <f>IF(N351="sníž. přenesená",J351,0)</f>
        <v>0</v>
      </c>
      <c r="BI351" s="168">
        <f>IF(N351="nulová",J351,0)</f>
        <v>0</v>
      </c>
      <c r="BJ351" s="17" t="s">
        <v>79</v>
      </c>
      <c r="BK351" s="168">
        <f>ROUND(I351*H351,2)</f>
        <v>0</v>
      </c>
      <c r="BL351" s="17" t="s">
        <v>121</v>
      </c>
      <c r="BM351" s="167" t="s">
        <v>498</v>
      </c>
    </row>
    <row r="352" spans="1:65" s="15" customFormat="1">
      <c r="B352" s="196"/>
      <c r="D352" s="170" t="s">
        <v>123</v>
      </c>
      <c r="E352" s="197" t="s">
        <v>1</v>
      </c>
      <c r="F352" s="198" t="s">
        <v>499</v>
      </c>
      <c r="H352" s="197" t="s">
        <v>1</v>
      </c>
      <c r="I352" s="199"/>
      <c r="L352" s="196"/>
      <c r="M352" s="200"/>
      <c r="N352" s="201"/>
      <c r="O352" s="201"/>
      <c r="P352" s="201"/>
      <c r="Q352" s="201"/>
      <c r="R352" s="201"/>
      <c r="S352" s="201"/>
      <c r="T352" s="202"/>
      <c r="AT352" s="197" t="s">
        <v>123</v>
      </c>
      <c r="AU352" s="197" t="s">
        <v>81</v>
      </c>
      <c r="AV352" s="15" t="s">
        <v>79</v>
      </c>
      <c r="AW352" s="15" t="s">
        <v>30</v>
      </c>
      <c r="AX352" s="15" t="s">
        <v>74</v>
      </c>
      <c r="AY352" s="197" t="s">
        <v>113</v>
      </c>
    </row>
    <row r="353" spans="1:65" s="13" customFormat="1">
      <c r="B353" s="169"/>
      <c r="D353" s="170" t="s">
        <v>123</v>
      </c>
      <c r="E353" s="171" t="s">
        <v>1</v>
      </c>
      <c r="F353" s="172" t="s">
        <v>500</v>
      </c>
      <c r="H353" s="173">
        <v>93</v>
      </c>
      <c r="I353" s="174"/>
      <c r="L353" s="169"/>
      <c r="M353" s="175"/>
      <c r="N353" s="176"/>
      <c r="O353" s="176"/>
      <c r="P353" s="176"/>
      <c r="Q353" s="176"/>
      <c r="R353" s="176"/>
      <c r="S353" s="176"/>
      <c r="T353" s="177"/>
      <c r="AT353" s="171" t="s">
        <v>123</v>
      </c>
      <c r="AU353" s="171" t="s">
        <v>81</v>
      </c>
      <c r="AV353" s="13" t="s">
        <v>81</v>
      </c>
      <c r="AW353" s="13" t="s">
        <v>30</v>
      </c>
      <c r="AX353" s="13" t="s">
        <v>74</v>
      </c>
      <c r="AY353" s="171" t="s">
        <v>113</v>
      </c>
    </row>
    <row r="354" spans="1:65" s="14" customFormat="1">
      <c r="B354" s="178"/>
      <c r="D354" s="170" t="s">
        <v>123</v>
      </c>
      <c r="E354" s="179" t="s">
        <v>1</v>
      </c>
      <c r="F354" s="180" t="s">
        <v>125</v>
      </c>
      <c r="H354" s="181">
        <v>93</v>
      </c>
      <c r="I354" s="182"/>
      <c r="L354" s="178"/>
      <c r="M354" s="183"/>
      <c r="N354" s="184"/>
      <c r="O354" s="184"/>
      <c r="P354" s="184"/>
      <c r="Q354" s="184"/>
      <c r="R354" s="184"/>
      <c r="S354" s="184"/>
      <c r="T354" s="185"/>
      <c r="AT354" s="179" t="s">
        <v>123</v>
      </c>
      <c r="AU354" s="179" t="s">
        <v>81</v>
      </c>
      <c r="AV354" s="14" t="s">
        <v>121</v>
      </c>
      <c r="AW354" s="14" t="s">
        <v>30</v>
      </c>
      <c r="AX354" s="14" t="s">
        <v>79</v>
      </c>
      <c r="AY354" s="179" t="s">
        <v>113</v>
      </c>
    </row>
    <row r="355" spans="1:65" s="2" customFormat="1" ht="16.5" customHeight="1">
      <c r="A355" s="32"/>
      <c r="B355" s="155"/>
      <c r="C355" s="186" t="s">
        <v>501</v>
      </c>
      <c r="D355" s="186" t="s">
        <v>133</v>
      </c>
      <c r="E355" s="187" t="s">
        <v>502</v>
      </c>
      <c r="F355" s="188" t="s">
        <v>503</v>
      </c>
      <c r="G355" s="189" t="s">
        <v>183</v>
      </c>
      <c r="H355" s="190">
        <v>93</v>
      </c>
      <c r="I355" s="191"/>
      <c r="J355" s="192">
        <f>ROUND(I355*H355,2)</f>
        <v>0</v>
      </c>
      <c r="K355" s="188" t="s">
        <v>120</v>
      </c>
      <c r="L355" s="193"/>
      <c r="M355" s="194" t="s">
        <v>1</v>
      </c>
      <c r="N355" s="195" t="s">
        <v>39</v>
      </c>
      <c r="O355" s="58"/>
      <c r="P355" s="165">
        <f>O355*H355</f>
        <v>0</v>
      </c>
      <c r="Q355" s="165">
        <v>8.5000000000000006E-2</v>
      </c>
      <c r="R355" s="165">
        <f>Q355*H355</f>
        <v>7.9050000000000002</v>
      </c>
      <c r="S355" s="165">
        <v>0</v>
      </c>
      <c r="T355" s="166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67" t="s">
        <v>137</v>
      </c>
      <c r="AT355" s="167" t="s">
        <v>133</v>
      </c>
      <c r="AU355" s="167" t="s">
        <v>81</v>
      </c>
      <c r="AY355" s="17" t="s">
        <v>113</v>
      </c>
      <c r="BE355" s="168">
        <f>IF(N355="základní",J355,0)</f>
        <v>0</v>
      </c>
      <c r="BF355" s="168">
        <f>IF(N355="snížená",J355,0)</f>
        <v>0</v>
      </c>
      <c r="BG355" s="168">
        <f>IF(N355="zákl. přenesená",J355,0)</f>
        <v>0</v>
      </c>
      <c r="BH355" s="168">
        <f>IF(N355="sníž. přenesená",J355,0)</f>
        <v>0</v>
      </c>
      <c r="BI355" s="168">
        <f>IF(N355="nulová",J355,0)</f>
        <v>0</v>
      </c>
      <c r="BJ355" s="17" t="s">
        <v>79</v>
      </c>
      <c r="BK355" s="168">
        <f>ROUND(I355*H355,2)</f>
        <v>0</v>
      </c>
      <c r="BL355" s="17" t="s">
        <v>121</v>
      </c>
      <c r="BM355" s="167" t="s">
        <v>504</v>
      </c>
    </row>
    <row r="356" spans="1:65" s="2" customFormat="1" ht="44.25" customHeight="1">
      <c r="A356" s="32"/>
      <c r="B356" s="155"/>
      <c r="C356" s="156" t="s">
        <v>505</v>
      </c>
      <c r="D356" s="156" t="s">
        <v>116</v>
      </c>
      <c r="E356" s="157" t="s">
        <v>506</v>
      </c>
      <c r="F356" s="158" t="s">
        <v>507</v>
      </c>
      <c r="G356" s="159" t="s">
        <v>183</v>
      </c>
      <c r="H356" s="160">
        <v>4</v>
      </c>
      <c r="I356" s="161"/>
      <c r="J356" s="162">
        <f>ROUND(I356*H356,2)</f>
        <v>0</v>
      </c>
      <c r="K356" s="158" t="s">
        <v>120</v>
      </c>
      <c r="L356" s="33"/>
      <c r="M356" s="163" t="s">
        <v>1</v>
      </c>
      <c r="N356" s="164" t="s">
        <v>39</v>
      </c>
      <c r="O356" s="58"/>
      <c r="P356" s="165">
        <f>O356*H356</f>
        <v>0</v>
      </c>
      <c r="Q356" s="165">
        <v>0.1295</v>
      </c>
      <c r="R356" s="165">
        <f>Q356*H356</f>
        <v>0.51800000000000002</v>
      </c>
      <c r="S356" s="165">
        <v>0</v>
      </c>
      <c r="T356" s="166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67" t="s">
        <v>121</v>
      </c>
      <c r="AT356" s="167" t="s">
        <v>116</v>
      </c>
      <c r="AU356" s="167" t="s">
        <v>81</v>
      </c>
      <c r="AY356" s="17" t="s">
        <v>113</v>
      </c>
      <c r="BE356" s="168">
        <f>IF(N356="základní",J356,0)</f>
        <v>0</v>
      </c>
      <c r="BF356" s="168">
        <f>IF(N356="snížená",J356,0)</f>
        <v>0</v>
      </c>
      <c r="BG356" s="168">
        <f>IF(N356="zákl. přenesená",J356,0)</f>
        <v>0</v>
      </c>
      <c r="BH356" s="168">
        <f>IF(N356="sníž. přenesená",J356,0)</f>
        <v>0</v>
      </c>
      <c r="BI356" s="168">
        <f>IF(N356="nulová",J356,0)</f>
        <v>0</v>
      </c>
      <c r="BJ356" s="17" t="s">
        <v>79</v>
      </c>
      <c r="BK356" s="168">
        <f>ROUND(I356*H356,2)</f>
        <v>0</v>
      </c>
      <c r="BL356" s="17" t="s">
        <v>121</v>
      </c>
      <c r="BM356" s="167" t="s">
        <v>508</v>
      </c>
    </row>
    <row r="357" spans="1:65" s="15" customFormat="1">
      <c r="B357" s="196"/>
      <c r="D357" s="170" t="s">
        <v>123</v>
      </c>
      <c r="E357" s="197" t="s">
        <v>1</v>
      </c>
      <c r="F357" s="198" t="s">
        <v>509</v>
      </c>
      <c r="H357" s="197" t="s">
        <v>1</v>
      </c>
      <c r="I357" s="199"/>
      <c r="L357" s="196"/>
      <c r="M357" s="200"/>
      <c r="N357" s="201"/>
      <c r="O357" s="201"/>
      <c r="P357" s="201"/>
      <c r="Q357" s="201"/>
      <c r="R357" s="201"/>
      <c r="S357" s="201"/>
      <c r="T357" s="202"/>
      <c r="AT357" s="197" t="s">
        <v>123</v>
      </c>
      <c r="AU357" s="197" t="s">
        <v>81</v>
      </c>
      <c r="AV357" s="15" t="s">
        <v>79</v>
      </c>
      <c r="AW357" s="15" t="s">
        <v>30</v>
      </c>
      <c r="AX357" s="15" t="s">
        <v>74</v>
      </c>
      <c r="AY357" s="197" t="s">
        <v>113</v>
      </c>
    </row>
    <row r="358" spans="1:65" s="13" customFormat="1">
      <c r="B358" s="169"/>
      <c r="D358" s="170" t="s">
        <v>123</v>
      </c>
      <c r="E358" s="171" t="s">
        <v>1</v>
      </c>
      <c r="F358" s="172" t="s">
        <v>390</v>
      </c>
      <c r="H358" s="173">
        <v>4</v>
      </c>
      <c r="I358" s="174"/>
      <c r="L358" s="169"/>
      <c r="M358" s="175"/>
      <c r="N358" s="176"/>
      <c r="O358" s="176"/>
      <c r="P358" s="176"/>
      <c r="Q358" s="176"/>
      <c r="R358" s="176"/>
      <c r="S358" s="176"/>
      <c r="T358" s="177"/>
      <c r="AT358" s="171" t="s">
        <v>123</v>
      </c>
      <c r="AU358" s="171" t="s">
        <v>81</v>
      </c>
      <c r="AV358" s="13" t="s">
        <v>81</v>
      </c>
      <c r="AW358" s="13" t="s">
        <v>30</v>
      </c>
      <c r="AX358" s="13" t="s">
        <v>74</v>
      </c>
      <c r="AY358" s="171" t="s">
        <v>113</v>
      </c>
    </row>
    <row r="359" spans="1:65" s="14" customFormat="1">
      <c r="B359" s="178"/>
      <c r="D359" s="170" t="s">
        <v>123</v>
      </c>
      <c r="E359" s="179" t="s">
        <v>1</v>
      </c>
      <c r="F359" s="180" t="s">
        <v>125</v>
      </c>
      <c r="H359" s="181">
        <v>4</v>
      </c>
      <c r="I359" s="182"/>
      <c r="L359" s="178"/>
      <c r="M359" s="183"/>
      <c r="N359" s="184"/>
      <c r="O359" s="184"/>
      <c r="P359" s="184"/>
      <c r="Q359" s="184"/>
      <c r="R359" s="184"/>
      <c r="S359" s="184"/>
      <c r="T359" s="185"/>
      <c r="AT359" s="179" t="s">
        <v>123</v>
      </c>
      <c r="AU359" s="179" t="s">
        <v>81</v>
      </c>
      <c r="AV359" s="14" t="s">
        <v>121</v>
      </c>
      <c r="AW359" s="14" t="s">
        <v>30</v>
      </c>
      <c r="AX359" s="14" t="s">
        <v>79</v>
      </c>
      <c r="AY359" s="179" t="s">
        <v>113</v>
      </c>
    </row>
    <row r="360" spans="1:65" s="2" customFormat="1" ht="16.5" customHeight="1">
      <c r="A360" s="32"/>
      <c r="B360" s="155"/>
      <c r="C360" s="186" t="s">
        <v>510</v>
      </c>
      <c r="D360" s="186" t="s">
        <v>133</v>
      </c>
      <c r="E360" s="187" t="s">
        <v>511</v>
      </c>
      <c r="F360" s="188" t="s">
        <v>512</v>
      </c>
      <c r="G360" s="189" t="s">
        <v>183</v>
      </c>
      <c r="H360" s="190">
        <v>4</v>
      </c>
      <c r="I360" s="191"/>
      <c r="J360" s="192">
        <f>ROUND(I360*H360,2)</f>
        <v>0</v>
      </c>
      <c r="K360" s="188" t="s">
        <v>120</v>
      </c>
      <c r="L360" s="193"/>
      <c r="M360" s="194" t="s">
        <v>1</v>
      </c>
      <c r="N360" s="195" t="s">
        <v>39</v>
      </c>
      <c r="O360" s="58"/>
      <c r="P360" s="165">
        <f>O360*H360</f>
        <v>0</v>
      </c>
      <c r="Q360" s="165">
        <v>5.6120000000000003E-2</v>
      </c>
      <c r="R360" s="165">
        <f>Q360*H360</f>
        <v>0.22448000000000001</v>
      </c>
      <c r="S360" s="165">
        <v>0</v>
      </c>
      <c r="T360" s="166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67" t="s">
        <v>137</v>
      </c>
      <c r="AT360" s="167" t="s">
        <v>133</v>
      </c>
      <c r="AU360" s="167" t="s">
        <v>81</v>
      </c>
      <c r="AY360" s="17" t="s">
        <v>113</v>
      </c>
      <c r="BE360" s="168">
        <f>IF(N360="základní",J360,0)</f>
        <v>0</v>
      </c>
      <c r="BF360" s="168">
        <f>IF(N360="snížená",J360,0)</f>
        <v>0</v>
      </c>
      <c r="BG360" s="168">
        <f>IF(N360="zákl. přenesená",J360,0)</f>
        <v>0</v>
      </c>
      <c r="BH360" s="168">
        <f>IF(N360="sníž. přenesená",J360,0)</f>
        <v>0</v>
      </c>
      <c r="BI360" s="168">
        <f>IF(N360="nulová",J360,0)</f>
        <v>0</v>
      </c>
      <c r="BJ360" s="17" t="s">
        <v>79</v>
      </c>
      <c r="BK360" s="168">
        <f>ROUND(I360*H360,2)</f>
        <v>0</v>
      </c>
      <c r="BL360" s="17" t="s">
        <v>121</v>
      </c>
      <c r="BM360" s="167" t="s">
        <v>513</v>
      </c>
    </row>
    <row r="361" spans="1:65" s="2" customFormat="1" ht="21.75" customHeight="1">
      <c r="A361" s="32"/>
      <c r="B361" s="155"/>
      <c r="C361" s="156" t="s">
        <v>514</v>
      </c>
      <c r="D361" s="156" t="s">
        <v>116</v>
      </c>
      <c r="E361" s="157" t="s">
        <v>515</v>
      </c>
      <c r="F361" s="158" t="s">
        <v>516</v>
      </c>
      <c r="G361" s="159" t="s">
        <v>183</v>
      </c>
      <c r="H361" s="160">
        <v>16</v>
      </c>
      <c r="I361" s="161"/>
      <c r="J361" s="162">
        <f>ROUND(I361*H361,2)</f>
        <v>0</v>
      </c>
      <c r="K361" s="158" t="s">
        <v>120</v>
      </c>
      <c r="L361" s="33"/>
      <c r="M361" s="163" t="s">
        <v>1</v>
      </c>
      <c r="N361" s="164" t="s">
        <v>39</v>
      </c>
      <c r="O361" s="58"/>
      <c r="P361" s="165">
        <f>O361*H361</f>
        <v>0</v>
      </c>
      <c r="Q361" s="165">
        <v>0.17488999999999999</v>
      </c>
      <c r="R361" s="165">
        <f>Q361*H361</f>
        <v>2.7982399999999998</v>
      </c>
      <c r="S361" s="165">
        <v>0</v>
      </c>
      <c r="T361" s="166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67" t="s">
        <v>121</v>
      </c>
      <c r="AT361" s="167" t="s">
        <v>116</v>
      </c>
      <c r="AU361" s="167" t="s">
        <v>81</v>
      </c>
      <c r="AY361" s="17" t="s">
        <v>113</v>
      </c>
      <c r="BE361" s="168">
        <f>IF(N361="základní",J361,0)</f>
        <v>0</v>
      </c>
      <c r="BF361" s="168">
        <f>IF(N361="snížená",J361,0)</f>
        <v>0</v>
      </c>
      <c r="BG361" s="168">
        <f>IF(N361="zákl. přenesená",J361,0)</f>
        <v>0</v>
      </c>
      <c r="BH361" s="168">
        <f>IF(N361="sníž. přenesená",J361,0)</f>
        <v>0</v>
      </c>
      <c r="BI361" s="168">
        <f>IF(N361="nulová",J361,0)</f>
        <v>0</v>
      </c>
      <c r="BJ361" s="17" t="s">
        <v>79</v>
      </c>
      <c r="BK361" s="168">
        <f>ROUND(I361*H361,2)</f>
        <v>0</v>
      </c>
      <c r="BL361" s="17" t="s">
        <v>121</v>
      </c>
      <c r="BM361" s="167" t="s">
        <v>517</v>
      </c>
    </row>
    <row r="362" spans="1:65" s="2" customFormat="1" ht="16.5" customHeight="1">
      <c r="A362" s="32"/>
      <c r="B362" s="155"/>
      <c r="C362" s="186" t="s">
        <v>518</v>
      </c>
      <c r="D362" s="186" t="s">
        <v>133</v>
      </c>
      <c r="E362" s="187" t="s">
        <v>519</v>
      </c>
      <c r="F362" s="188" t="s">
        <v>520</v>
      </c>
      <c r="G362" s="189" t="s">
        <v>183</v>
      </c>
      <c r="H362" s="190">
        <v>4</v>
      </c>
      <c r="I362" s="191"/>
      <c r="J362" s="192">
        <f>ROUND(I362*H362,2)</f>
        <v>0</v>
      </c>
      <c r="K362" s="188" t="s">
        <v>120</v>
      </c>
      <c r="L362" s="193"/>
      <c r="M362" s="194" t="s">
        <v>1</v>
      </c>
      <c r="N362" s="195" t="s">
        <v>39</v>
      </c>
      <c r="O362" s="58"/>
      <c r="P362" s="165">
        <f>O362*H362</f>
        <v>0</v>
      </c>
      <c r="Q362" s="165">
        <v>0.15</v>
      </c>
      <c r="R362" s="165">
        <f>Q362*H362</f>
        <v>0.6</v>
      </c>
      <c r="S362" s="165">
        <v>0</v>
      </c>
      <c r="T362" s="166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67" t="s">
        <v>137</v>
      </c>
      <c r="AT362" s="167" t="s">
        <v>133</v>
      </c>
      <c r="AU362" s="167" t="s">
        <v>81</v>
      </c>
      <c r="AY362" s="17" t="s">
        <v>113</v>
      </c>
      <c r="BE362" s="168">
        <f>IF(N362="základní",J362,0)</f>
        <v>0</v>
      </c>
      <c r="BF362" s="168">
        <f>IF(N362="snížená",J362,0)</f>
        <v>0</v>
      </c>
      <c r="BG362" s="168">
        <f>IF(N362="zákl. přenesená",J362,0)</f>
        <v>0</v>
      </c>
      <c r="BH362" s="168">
        <f>IF(N362="sníž. přenesená",J362,0)</f>
        <v>0</v>
      </c>
      <c r="BI362" s="168">
        <f>IF(N362="nulová",J362,0)</f>
        <v>0</v>
      </c>
      <c r="BJ362" s="17" t="s">
        <v>79</v>
      </c>
      <c r="BK362" s="168">
        <f>ROUND(I362*H362,2)</f>
        <v>0</v>
      </c>
      <c r="BL362" s="17" t="s">
        <v>121</v>
      </c>
      <c r="BM362" s="167" t="s">
        <v>521</v>
      </c>
    </row>
    <row r="363" spans="1:65" s="2" customFormat="1" ht="16.5" customHeight="1">
      <c r="A363" s="32"/>
      <c r="B363" s="155"/>
      <c r="C363" s="186" t="s">
        <v>522</v>
      </c>
      <c r="D363" s="186" t="s">
        <v>133</v>
      </c>
      <c r="E363" s="187" t="s">
        <v>523</v>
      </c>
      <c r="F363" s="188" t="s">
        <v>524</v>
      </c>
      <c r="G363" s="189" t="s">
        <v>183</v>
      </c>
      <c r="H363" s="190">
        <v>12</v>
      </c>
      <c r="I363" s="191"/>
      <c r="J363" s="192">
        <f>ROUND(I363*H363,2)</f>
        <v>0</v>
      </c>
      <c r="K363" s="188" t="s">
        <v>120</v>
      </c>
      <c r="L363" s="193"/>
      <c r="M363" s="194" t="s">
        <v>1</v>
      </c>
      <c r="N363" s="195" t="s">
        <v>39</v>
      </c>
      <c r="O363" s="58"/>
      <c r="P363" s="165">
        <f>O363*H363</f>
        <v>0</v>
      </c>
      <c r="Q363" s="165">
        <v>0.22500000000000001</v>
      </c>
      <c r="R363" s="165">
        <f>Q363*H363</f>
        <v>2.7</v>
      </c>
      <c r="S363" s="165">
        <v>0</v>
      </c>
      <c r="T363" s="166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67" t="s">
        <v>137</v>
      </c>
      <c r="AT363" s="167" t="s">
        <v>133</v>
      </c>
      <c r="AU363" s="167" t="s">
        <v>81</v>
      </c>
      <c r="AY363" s="17" t="s">
        <v>113</v>
      </c>
      <c r="BE363" s="168">
        <f>IF(N363="základní",J363,0)</f>
        <v>0</v>
      </c>
      <c r="BF363" s="168">
        <f>IF(N363="snížená",J363,0)</f>
        <v>0</v>
      </c>
      <c r="BG363" s="168">
        <f>IF(N363="zákl. přenesená",J363,0)</f>
        <v>0</v>
      </c>
      <c r="BH363" s="168">
        <f>IF(N363="sníž. přenesená",J363,0)</f>
        <v>0</v>
      </c>
      <c r="BI363" s="168">
        <f>IF(N363="nulová",J363,0)</f>
        <v>0</v>
      </c>
      <c r="BJ363" s="17" t="s">
        <v>79</v>
      </c>
      <c r="BK363" s="168">
        <f>ROUND(I363*H363,2)</f>
        <v>0</v>
      </c>
      <c r="BL363" s="17" t="s">
        <v>121</v>
      </c>
      <c r="BM363" s="167" t="s">
        <v>525</v>
      </c>
    </row>
    <row r="364" spans="1:65" s="2" customFormat="1" ht="16.5" customHeight="1">
      <c r="A364" s="32"/>
      <c r="B364" s="155"/>
      <c r="C364" s="156" t="s">
        <v>526</v>
      </c>
      <c r="D364" s="156" t="s">
        <v>116</v>
      </c>
      <c r="E364" s="157" t="s">
        <v>527</v>
      </c>
      <c r="F364" s="158" t="s">
        <v>528</v>
      </c>
      <c r="G364" s="159" t="s">
        <v>257</v>
      </c>
      <c r="H364" s="160">
        <v>1</v>
      </c>
      <c r="I364" s="161"/>
      <c r="J364" s="162">
        <f>ROUND(I364*H364,2)</f>
        <v>0</v>
      </c>
      <c r="K364" s="158" t="s">
        <v>120</v>
      </c>
      <c r="L364" s="33"/>
      <c r="M364" s="163" t="s">
        <v>1</v>
      </c>
      <c r="N364" s="164" t="s">
        <v>39</v>
      </c>
      <c r="O364" s="58"/>
      <c r="P364" s="165">
        <f>O364*H364</f>
        <v>0</v>
      </c>
      <c r="Q364" s="165">
        <v>7.2870000000000004E-2</v>
      </c>
      <c r="R364" s="165">
        <f>Q364*H364</f>
        <v>7.2870000000000004E-2</v>
      </c>
      <c r="S364" s="165">
        <v>0</v>
      </c>
      <c r="T364" s="166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67" t="s">
        <v>121</v>
      </c>
      <c r="AT364" s="167" t="s">
        <v>116</v>
      </c>
      <c r="AU364" s="167" t="s">
        <v>81</v>
      </c>
      <c r="AY364" s="17" t="s">
        <v>113</v>
      </c>
      <c r="BE364" s="168">
        <f>IF(N364="základní",J364,0)</f>
        <v>0</v>
      </c>
      <c r="BF364" s="168">
        <f>IF(N364="snížená",J364,0)</f>
        <v>0</v>
      </c>
      <c r="BG364" s="168">
        <f>IF(N364="zákl. přenesená",J364,0)</f>
        <v>0</v>
      </c>
      <c r="BH364" s="168">
        <f>IF(N364="sníž. přenesená",J364,0)</f>
        <v>0</v>
      </c>
      <c r="BI364" s="168">
        <f>IF(N364="nulová",J364,0)</f>
        <v>0</v>
      </c>
      <c r="BJ364" s="17" t="s">
        <v>79</v>
      </c>
      <c r="BK364" s="168">
        <f>ROUND(I364*H364,2)</f>
        <v>0</v>
      </c>
      <c r="BL364" s="17" t="s">
        <v>121</v>
      </c>
      <c r="BM364" s="167" t="s">
        <v>529</v>
      </c>
    </row>
    <row r="365" spans="1:65" s="15" customFormat="1">
      <c r="B365" s="196"/>
      <c r="D365" s="170" t="s">
        <v>123</v>
      </c>
      <c r="E365" s="197" t="s">
        <v>1</v>
      </c>
      <c r="F365" s="198" t="s">
        <v>530</v>
      </c>
      <c r="H365" s="197" t="s">
        <v>1</v>
      </c>
      <c r="I365" s="199"/>
      <c r="L365" s="196"/>
      <c r="M365" s="200"/>
      <c r="N365" s="201"/>
      <c r="O365" s="201"/>
      <c r="P365" s="201"/>
      <c r="Q365" s="201"/>
      <c r="R365" s="201"/>
      <c r="S365" s="201"/>
      <c r="T365" s="202"/>
      <c r="AT365" s="197" t="s">
        <v>123</v>
      </c>
      <c r="AU365" s="197" t="s">
        <v>81</v>
      </c>
      <c r="AV365" s="15" t="s">
        <v>79</v>
      </c>
      <c r="AW365" s="15" t="s">
        <v>30</v>
      </c>
      <c r="AX365" s="15" t="s">
        <v>74</v>
      </c>
      <c r="AY365" s="197" t="s">
        <v>113</v>
      </c>
    </row>
    <row r="366" spans="1:65" s="13" customFormat="1">
      <c r="B366" s="169"/>
      <c r="D366" s="170" t="s">
        <v>123</v>
      </c>
      <c r="E366" s="171" t="s">
        <v>1</v>
      </c>
      <c r="F366" s="172" t="s">
        <v>79</v>
      </c>
      <c r="H366" s="173">
        <v>1</v>
      </c>
      <c r="I366" s="174"/>
      <c r="L366" s="169"/>
      <c r="M366" s="175"/>
      <c r="N366" s="176"/>
      <c r="O366" s="176"/>
      <c r="P366" s="176"/>
      <c r="Q366" s="176"/>
      <c r="R366" s="176"/>
      <c r="S366" s="176"/>
      <c r="T366" s="177"/>
      <c r="AT366" s="171" t="s">
        <v>123</v>
      </c>
      <c r="AU366" s="171" t="s">
        <v>81</v>
      </c>
      <c r="AV366" s="13" t="s">
        <v>81</v>
      </c>
      <c r="AW366" s="13" t="s">
        <v>30</v>
      </c>
      <c r="AX366" s="13" t="s">
        <v>74</v>
      </c>
      <c r="AY366" s="171" t="s">
        <v>113</v>
      </c>
    </row>
    <row r="367" spans="1:65" s="14" customFormat="1">
      <c r="B367" s="178"/>
      <c r="D367" s="170" t="s">
        <v>123</v>
      </c>
      <c r="E367" s="179" t="s">
        <v>1</v>
      </c>
      <c r="F367" s="180" t="s">
        <v>125</v>
      </c>
      <c r="H367" s="181">
        <v>1</v>
      </c>
      <c r="I367" s="182"/>
      <c r="L367" s="178"/>
      <c r="M367" s="183"/>
      <c r="N367" s="184"/>
      <c r="O367" s="184"/>
      <c r="P367" s="184"/>
      <c r="Q367" s="184"/>
      <c r="R367" s="184"/>
      <c r="S367" s="184"/>
      <c r="T367" s="185"/>
      <c r="AT367" s="179" t="s">
        <v>123</v>
      </c>
      <c r="AU367" s="179" t="s">
        <v>81</v>
      </c>
      <c r="AV367" s="14" t="s">
        <v>121</v>
      </c>
      <c r="AW367" s="14" t="s">
        <v>30</v>
      </c>
      <c r="AX367" s="14" t="s">
        <v>79</v>
      </c>
      <c r="AY367" s="179" t="s">
        <v>113</v>
      </c>
    </row>
    <row r="368" spans="1:65" s="2" customFormat="1" ht="16.5" customHeight="1">
      <c r="A368" s="32"/>
      <c r="B368" s="155"/>
      <c r="C368" s="156" t="s">
        <v>531</v>
      </c>
      <c r="D368" s="156" t="s">
        <v>116</v>
      </c>
      <c r="E368" s="157" t="s">
        <v>532</v>
      </c>
      <c r="F368" s="158" t="s">
        <v>533</v>
      </c>
      <c r="G368" s="159" t="s">
        <v>257</v>
      </c>
      <c r="H368" s="160">
        <v>1</v>
      </c>
      <c r="I368" s="161"/>
      <c r="J368" s="162">
        <f>ROUND(I368*H368,2)</f>
        <v>0</v>
      </c>
      <c r="K368" s="158" t="s">
        <v>120</v>
      </c>
      <c r="L368" s="33"/>
      <c r="M368" s="163" t="s">
        <v>1</v>
      </c>
      <c r="N368" s="164" t="s">
        <v>39</v>
      </c>
      <c r="O368" s="58"/>
      <c r="P368" s="165">
        <f>O368*H368</f>
        <v>0</v>
      </c>
      <c r="Q368" s="165">
        <v>0</v>
      </c>
      <c r="R368" s="165">
        <f>Q368*H368</f>
        <v>0</v>
      </c>
      <c r="S368" s="165">
        <v>8.6999999999999994E-2</v>
      </c>
      <c r="T368" s="166">
        <f>S368*H368</f>
        <v>8.6999999999999994E-2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67" t="s">
        <v>121</v>
      </c>
      <c r="AT368" s="167" t="s">
        <v>116</v>
      </c>
      <c r="AU368" s="167" t="s">
        <v>81</v>
      </c>
      <c r="AY368" s="17" t="s">
        <v>113</v>
      </c>
      <c r="BE368" s="168">
        <f>IF(N368="základní",J368,0)</f>
        <v>0</v>
      </c>
      <c r="BF368" s="168">
        <f>IF(N368="snížená",J368,0)</f>
        <v>0</v>
      </c>
      <c r="BG368" s="168">
        <f>IF(N368="zákl. přenesená",J368,0)</f>
        <v>0</v>
      </c>
      <c r="BH368" s="168">
        <f>IF(N368="sníž. přenesená",J368,0)</f>
        <v>0</v>
      </c>
      <c r="BI368" s="168">
        <f>IF(N368="nulová",J368,0)</f>
        <v>0</v>
      </c>
      <c r="BJ368" s="17" t="s">
        <v>79</v>
      </c>
      <c r="BK368" s="168">
        <f>ROUND(I368*H368,2)</f>
        <v>0</v>
      </c>
      <c r="BL368" s="17" t="s">
        <v>121</v>
      </c>
      <c r="BM368" s="167" t="s">
        <v>534</v>
      </c>
    </row>
    <row r="369" spans="1:65" s="15" customFormat="1">
      <c r="B369" s="196"/>
      <c r="D369" s="170" t="s">
        <v>123</v>
      </c>
      <c r="E369" s="197" t="s">
        <v>1</v>
      </c>
      <c r="F369" s="198" t="s">
        <v>535</v>
      </c>
      <c r="H369" s="197" t="s">
        <v>1</v>
      </c>
      <c r="I369" s="199"/>
      <c r="L369" s="196"/>
      <c r="M369" s="200"/>
      <c r="N369" s="201"/>
      <c r="O369" s="201"/>
      <c r="P369" s="201"/>
      <c r="Q369" s="201"/>
      <c r="R369" s="201"/>
      <c r="S369" s="201"/>
      <c r="T369" s="202"/>
      <c r="AT369" s="197" t="s">
        <v>123</v>
      </c>
      <c r="AU369" s="197" t="s">
        <v>81</v>
      </c>
      <c r="AV369" s="15" t="s">
        <v>79</v>
      </c>
      <c r="AW369" s="15" t="s">
        <v>30</v>
      </c>
      <c r="AX369" s="15" t="s">
        <v>74</v>
      </c>
      <c r="AY369" s="197" t="s">
        <v>113</v>
      </c>
    </row>
    <row r="370" spans="1:65" s="13" customFormat="1">
      <c r="B370" s="169"/>
      <c r="D370" s="170" t="s">
        <v>123</v>
      </c>
      <c r="E370" s="171" t="s">
        <v>1</v>
      </c>
      <c r="F370" s="172" t="s">
        <v>79</v>
      </c>
      <c r="H370" s="173">
        <v>1</v>
      </c>
      <c r="I370" s="174"/>
      <c r="L370" s="169"/>
      <c r="M370" s="175"/>
      <c r="N370" s="176"/>
      <c r="O370" s="176"/>
      <c r="P370" s="176"/>
      <c r="Q370" s="176"/>
      <c r="R370" s="176"/>
      <c r="S370" s="176"/>
      <c r="T370" s="177"/>
      <c r="AT370" s="171" t="s">
        <v>123</v>
      </c>
      <c r="AU370" s="171" t="s">
        <v>81</v>
      </c>
      <c r="AV370" s="13" t="s">
        <v>81</v>
      </c>
      <c r="AW370" s="13" t="s">
        <v>30</v>
      </c>
      <c r="AX370" s="13" t="s">
        <v>74</v>
      </c>
      <c r="AY370" s="171" t="s">
        <v>113</v>
      </c>
    </row>
    <row r="371" spans="1:65" s="14" customFormat="1">
      <c r="B371" s="178"/>
      <c r="D371" s="170" t="s">
        <v>123</v>
      </c>
      <c r="E371" s="179" t="s">
        <v>1</v>
      </c>
      <c r="F371" s="180" t="s">
        <v>125</v>
      </c>
      <c r="H371" s="181">
        <v>1</v>
      </c>
      <c r="I371" s="182"/>
      <c r="L371" s="178"/>
      <c r="M371" s="183"/>
      <c r="N371" s="184"/>
      <c r="O371" s="184"/>
      <c r="P371" s="184"/>
      <c r="Q371" s="184"/>
      <c r="R371" s="184"/>
      <c r="S371" s="184"/>
      <c r="T371" s="185"/>
      <c r="AT371" s="179" t="s">
        <v>123</v>
      </c>
      <c r="AU371" s="179" t="s">
        <v>81</v>
      </c>
      <c r="AV371" s="14" t="s">
        <v>121</v>
      </c>
      <c r="AW371" s="14" t="s">
        <v>30</v>
      </c>
      <c r="AX371" s="14" t="s">
        <v>79</v>
      </c>
      <c r="AY371" s="179" t="s">
        <v>113</v>
      </c>
    </row>
    <row r="372" spans="1:65" s="12" customFormat="1" ht="22.9" customHeight="1">
      <c r="B372" s="142"/>
      <c r="D372" s="143" t="s">
        <v>73</v>
      </c>
      <c r="E372" s="153" t="s">
        <v>536</v>
      </c>
      <c r="F372" s="153" t="s">
        <v>537</v>
      </c>
      <c r="I372" s="145"/>
      <c r="J372" s="154">
        <f>BK372</f>
        <v>0</v>
      </c>
      <c r="L372" s="142"/>
      <c r="M372" s="147"/>
      <c r="N372" s="148"/>
      <c r="O372" s="148"/>
      <c r="P372" s="149">
        <f>SUM(P373:P380)</f>
        <v>0</v>
      </c>
      <c r="Q372" s="148"/>
      <c r="R372" s="149">
        <f>SUM(R373:R380)</f>
        <v>0</v>
      </c>
      <c r="S372" s="148"/>
      <c r="T372" s="150">
        <f>SUM(T373:T380)</f>
        <v>0</v>
      </c>
      <c r="AR372" s="143" t="s">
        <v>79</v>
      </c>
      <c r="AT372" s="151" t="s">
        <v>73</v>
      </c>
      <c r="AU372" s="151" t="s">
        <v>79</v>
      </c>
      <c r="AY372" s="143" t="s">
        <v>113</v>
      </c>
      <c r="BK372" s="152">
        <f>SUM(BK373:BK380)</f>
        <v>0</v>
      </c>
    </row>
    <row r="373" spans="1:65" s="2" customFormat="1" ht="33" customHeight="1">
      <c r="A373" s="32"/>
      <c r="B373" s="155"/>
      <c r="C373" s="156" t="s">
        <v>538</v>
      </c>
      <c r="D373" s="156" t="s">
        <v>116</v>
      </c>
      <c r="E373" s="157" t="s">
        <v>539</v>
      </c>
      <c r="F373" s="158" t="s">
        <v>540</v>
      </c>
      <c r="G373" s="159" t="s">
        <v>136</v>
      </c>
      <c r="H373" s="160">
        <v>214.624</v>
      </c>
      <c r="I373" s="161"/>
      <c r="J373" s="162">
        <f>ROUND(I373*H373,2)</f>
        <v>0</v>
      </c>
      <c r="K373" s="158" t="s">
        <v>120</v>
      </c>
      <c r="L373" s="33"/>
      <c r="M373" s="163" t="s">
        <v>1</v>
      </c>
      <c r="N373" s="164" t="s">
        <v>39</v>
      </c>
      <c r="O373" s="58"/>
      <c r="P373" s="165">
        <f>O373*H373</f>
        <v>0</v>
      </c>
      <c r="Q373" s="165">
        <v>0</v>
      </c>
      <c r="R373" s="165">
        <f>Q373*H373</f>
        <v>0</v>
      </c>
      <c r="S373" s="165">
        <v>0</v>
      </c>
      <c r="T373" s="166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67" t="s">
        <v>121</v>
      </c>
      <c r="AT373" s="167" t="s">
        <v>116</v>
      </c>
      <c r="AU373" s="167" t="s">
        <v>81</v>
      </c>
      <c r="AY373" s="17" t="s">
        <v>113</v>
      </c>
      <c r="BE373" s="168">
        <f>IF(N373="základní",J373,0)</f>
        <v>0</v>
      </c>
      <c r="BF373" s="168">
        <f>IF(N373="snížená",J373,0)</f>
        <v>0</v>
      </c>
      <c r="BG373" s="168">
        <f>IF(N373="zákl. přenesená",J373,0)</f>
        <v>0</v>
      </c>
      <c r="BH373" s="168">
        <f>IF(N373="sníž. přenesená",J373,0)</f>
        <v>0</v>
      </c>
      <c r="BI373" s="168">
        <f>IF(N373="nulová",J373,0)</f>
        <v>0</v>
      </c>
      <c r="BJ373" s="17" t="s">
        <v>79</v>
      </c>
      <c r="BK373" s="168">
        <f>ROUND(I373*H373,2)</f>
        <v>0</v>
      </c>
      <c r="BL373" s="17" t="s">
        <v>121</v>
      </c>
      <c r="BM373" s="167" t="s">
        <v>541</v>
      </c>
    </row>
    <row r="374" spans="1:65" s="2" customFormat="1" ht="33" customHeight="1">
      <c r="A374" s="32"/>
      <c r="B374" s="155"/>
      <c r="C374" s="156" t="s">
        <v>542</v>
      </c>
      <c r="D374" s="156" t="s">
        <v>116</v>
      </c>
      <c r="E374" s="157" t="s">
        <v>543</v>
      </c>
      <c r="F374" s="158" t="s">
        <v>544</v>
      </c>
      <c r="G374" s="159" t="s">
        <v>136</v>
      </c>
      <c r="H374" s="160">
        <v>1931.616</v>
      </c>
      <c r="I374" s="161"/>
      <c r="J374" s="162">
        <f>ROUND(I374*H374,2)</f>
        <v>0</v>
      </c>
      <c r="K374" s="158" t="s">
        <v>120</v>
      </c>
      <c r="L374" s="33"/>
      <c r="M374" s="163" t="s">
        <v>1</v>
      </c>
      <c r="N374" s="164" t="s">
        <v>39</v>
      </c>
      <c r="O374" s="58"/>
      <c r="P374" s="165">
        <f>O374*H374</f>
        <v>0</v>
      </c>
      <c r="Q374" s="165">
        <v>0</v>
      </c>
      <c r="R374" s="165">
        <f>Q374*H374</f>
        <v>0</v>
      </c>
      <c r="S374" s="165">
        <v>0</v>
      </c>
      <c r="T374" s="166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67" t="s">
        <v>121</v>
      </c>
      <c r="AT374" s="167" t="s">
        <v>116</v>
      </c>
      <c r="AU374" s="167" t="s">
        <v>81</v>
      </c>
      <c r="AY374" s="17" t="s">
        <v>113</v>
      </c>
      <c r="BE374" s="168">
        <f>IF(N374="základní",J374,0)</f>
        <v>0</v>
      </c>
      <c r="BF374" s="168">
        <f>IF(N374="snížená",J374,0)</f>
        <v>0</v>
      </c>
      <c r="BG374" s="168">
        <f>IF(N374="zákl. přenesená",J374,0)</f>
        <v>0</v>
      </c>
      <c r="BH374" s="168">
        <f>IF(N374="sníž. přenesená",J374,0)</f>
        <v>0</v>
      </c>
      <c r="BI374" s="168">
        <f>IF(N374="nulová",J374,0)</f>
        <v>0</v>
      </c>
      <c r="BJ374" s="17" t="s">
        <v>79</v>
      </c>
      <c r="BK374" s="168">
        <f>ROUND(I374*H374,2)</f>
        <v>0</v>
      </c>
      <c r="BL374" s="17" t="s">
        <v>121</v>
      </c>
      <c r="BM374" s="167" t="s">
        <v>545</v>
      </c>
    </row>
    <row r="375" spans="1:65" s="13" customFormat="1">
      <c r="B375" s="169"/>
      <c r="D375" s="170" t="s">
        <v>123</v>
      </c>
      <c r="E375" s="171" t="s">
        <v>1</v>
      </c>
      <c r="F375" s="172" t="s">
        <v>546</v>
      </c>
      <c r="H375" s="173">
        <v>1931.616</v>
      </c>
      <c r="I375" s="174"/>
      <c r="L375" s="169"/>
      <c r="M375" s="175"/>
      <c r="N375" s="176"/>
      <c r="O375" s="176"/>
      <c r="P375" s="176"/>
      <c r="Q375" s="176"/>
      <c r="R375" s="176"/>
      <c r="S375" s="176"/>
      <c r="T375" s="177"/>
      <c r="AT375" s="171" t="s">
        <v>123</v>
      </c>
      <c r="AU375" s="171" t="s">
        <v>81</v>
      </c>
      <c r="AV375" s="13" t="s">
        <v>81</v>
      </c>
      <c r="AW375" s="13" t="s">
        <v>30</v>
      </c>
      <c r="AX375" s="13" t="s">
        <v>74</v>
      </c>
      <c r="AY375" s="171" t="s">
        <v>113</v>
      </c>
    </row>
    <row r="376" spans="1:65" s="14" customFormat="1">
      <c r="B376" s="178"/>
      <c r="D376" s="170" t="s">
        <v>123</v>
      </c>
      <c r="E376" s="179" t="s">
        <v>1</v>
      </c>
      <c r="F376" s="180" t="s">
        <v>125</v>
      </c>
      <c r="H376" s="181">
        <v>1931.616</v>
      </c>
      <c r="I376" s="182"/>
      <c r="L376" s="178"/>
      <c r="M376" s="183"/>
      <c r="N376" s="184"/>
      <c r="O376" s="184"/>
      <c r="P376" s="184"/>
      <c r="Q376" s="184"/>
      <c r="R376" s="184"/>
      <c r="S376" s="184"/>
      <c r="T376" s="185"/>
      <c r="AT376" s="179" t="s">
        <v>123</v>
      </c>
      <c r="AU376" s="179" t="s">
        <v>81</v>
      </c>
      <c r="AV376" s="14" t="s">
        <v>121</v>
      </c>
      <c r="AW376" s="14" t="s">
        <v>30</v>
      </c>
      <c r="AX376" s="14" t="s">
        <v>79</v>
      </c>
      <c r="AY376" s="179" t="s">
        <v>113</v>
      </c>
    </row>
    <row r="377" spans="1:65" s="2" customFormat="1" ht="21.75" customHeight="1">
      <c r="A377" s="32"/>
      <c r="B377" s="155"/>
      <c r="C377" s="156" t="s">
        <v>547</v>
      </c>
      <c r="D377" s="156" t="s">
        <v>116</v>
      </c>
      <c r="E377" s="157" t="s">
        <v>548</v>
      </c>
      <c r="F377" s="158" t="s">
        <v>549</v>
      </c>
      <c r="G377" s="159" t="s">
        <v>136</v>
      </c>
      <c r="H377" s="160">
        <v>214.624</v>
      </c>
      <c r="I377" s="161"/>
      <c r="J377" s="162">
        <f>ROUND(I377*H377,2)</f>
        <v>0</v>
      </c>
      <c r="K377" s="158" t="s">
        <v>120</v>
      </c>
      <c r="L377" s="33"/>
      <c r="M377" s="163" t="s">
        <v>1</v>
      </c>
      <c r="N377" s="164" t="s">
        <v>39</v>
      </c>
      <c r="O377" s="58"/>
      <c r="P377" s="165">
        <f>O377*H377</f>
        <v>0</v>
      </c>
      <c r="Q377" s="165">
        <v>0</v>
      </c>
      <c r="R377" s="165">
        <f>Q377*H377</f>
        <v>0</v>
      </c>
      <c r="S377" s="165">
        <v>0</v>
      </c>
      <c r="T377" s="166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67" t="s">
        <v>121</v>
      </c>
      <c r="AT377" s="167" t="s">
        <v>116</v>
      </c>
      <c r="AU377" s="167" t="s">
        <v>81</v>
      </c>
      <c r="AY377" s="17" t="s">
        <v>113</v>
      </c>
      <c r="BE377" s="168">
        <f>IF(N377="základní",J377,0)</f>
        <v>0</v>
      </c>
      <c r="BF377" s="168">
        <f>IF(N377="snížená",J377,0)</f>
        <v>0</v>
      </c>
      <c r="BG377" s="168">
        <f>IF(N377="zákl. přenesená",J377,0)</f>
        <v>0</v>
      </c>
      <c r="BH377" s="168">
        <f>IF(N377="sníž. přenesená",J377,0)</f>
        <v>0</v>
      </c>
      <c r="BI377" s="168">
        <f>IF(N377="nulová",J377,0)</f>
        <v>0</v>
      </c>
      <c r="BJ377" s="17" t="s">
        <v>79</v>
      </c>
      <c r="BK377" s="168">
        <f>ROUND(I377*H377,2)</f>
        <v>0</v>
      </c>
      <c r="BL377" s="17" t="s">
        <v>121</v>
      </c>
      <c r="BM377" s="167" t="s">
        <v>550</v>
      </c>
    </row>
    <row r="378" spans="1:65" s="2" customFormat="1" ht="33" customHeight="1">
      <c r="A378" s="32"/>
      <c r="B378" s="155"/>
      <c r="C378" s="156" t="s">
        <v>551</v>
      </c>
      <c r="D378" s="156" t="s">
        <v>116</v>
      </c>
      <c r="E378" s="157" t="s">
        <v>552</v>
      </c>
      <c r="F378" s="158" t="s">
        <v>553</v>
      </c>
      <c r="G378" s="159" t="s">
        <v>136</v>
      </c>
      <c r="H378" s="160">
        <v>15.11</v>
      </c>
      <c r="I378" s="161"/>
      <c r="J378" s="162">
        <f>ROUND(I378*H378,2)</f>
        <v>0</v>
      </c>
      <c r="K378" s="158" t="s">
        <v>120</v>
      </c>
      <c r="L378" s="33"/>
      <c r="M378" s="163" t="s">
        <v>1</v>
      </c>
      <c r="N378" s="164" t="s">
        <v>39</v>
      </c>
      <c r="O378" s="58"/>
      <c r="P378" s="165">
        <f>O378*H378</f>
        <v>0</v>
      </c>
      <c r="Q378" s="165">
        <v>0</v>
      </c>
      <c r="R378" s="165">
        <f>Q378*H378</f>
        <v>0</v>
      </c>
      <c r="S378" s="165">
        <v>0</v>
      </c>
      <c r="T378" s="166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67" t="s">
        <v>121</v>
      </c>
      <c r="AT378" s="167" t="s">
        <v>116</v>
      </c>
      <c r="AU378" s="167" t="s">
        <v>81</v>
      </c>
      <c r="AY378" s="17" t="s">
        <v>113</v>
      </c>
      <c r="BE378" s="168">
        <f>IF(N378="základní",J378,0)</f>
        <v>0</v>
      </c>
      <c r="BF378" s="168">
        <f>IF(N378="snížená",J378,0)</f>
        <v>0</v>
      </c>
      <c r="BG378" s="168">
        <f>IF(N378="zákl. přenesená",J378,0)</f>
        <v>0</v>
      </c>
      <c r="BH378" s="168">
        <f>IF(N378="sníž. přenesená",J378,0)</f>
        <v>0</v>
      </c>
      <c r="BI378" s="168">
        <f>IF(N378="nulová",J378,0)</f>
        <v>0</v>
      </c>
      <c r="BJ378" s="17" t="s">
        <v>79</v>
      </c>
      <c r="BK378" s="168">
        <f>ROUND(I378*H378,2)</f>
        <v>0</v>
      </c>
      <c r="BL378" s="17" t="s">
        <v>121</v>
      </c>
      <c r="BM378" s="167" t="s">
        <v>554</v>
      </c>
    </row>
    <row r="379" spans="1:65" s="2" customFormat="1" ht="33" customHeight="1">
      <c r="A379" s="32"/>
      <c r="B379" s="155"/>
      <c r="C379" s="156" t="s">
        <v>555</v>
      </c>
      <c r="D379" s="156" t="s">
        <v>116</v>
      </c>
      <c r="E379" s="157" t="s">
        <v>556</v>
      </c>
      <c r="F379" s="158" t="s">
        <v>142</v>
      </c>
      <c r="G379" s="159" t="s">
        <v>136</v>
      </c>
      <c r="H379" s="160">
        <v>193.45</v>
      </c>
      <c r="I379" s="161"/>
      <c r="J379" s="162">
        <f>ROUND(I379*H379,2)</f>
        <v>0</v>
      </c>
      <c r="K379" s="158" t="s">
        <v>120</v>
      </c>
      <c r="L379" s="33"/>
      <c r="M379" s="163" t="s">
        <v>1</v>
      </c>
      <c r="N379" s="164" t="s">
        <v>39</v>
      </c>
      <c r="O379" s="58"/>
      <c r="P379" s="165">
        <f>O379*H379</f>
        <v>0</v>
      </c>
      <c r="Q379" s="165">
        <v>0</v>
      </c>
      <c r="R379" s="165">
        <f>Q379*H379</f>
        <v>0</v>
      </c>
      <c r="S379" s="165">
        <v>0</v>
      </c>
      <c r="T379" s="166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67" t="s">
        <v>121</v>
      </c>
      <c r="AT379" s="167" t="s">
        <v>116</v>
      </c>
      <c r="AU379" s="167" t="s">
        <v>81</v>
      </c>
      <c r="AY379" s="17" t="s">
        <v>113</v>
      </c>
      <c r="BE379" s="168">
        <f>IF(N379="základní",J379,0)</f>
        <v>0</v>
      </c>
      <c r="BF379" s="168">
        <f>IF(N379="snížená",J379,0)</f>
        <v>0</v>
      </c>
      <c r="BG379" s="168">
        <f>IF(N379="zákl. přenesená",J379,0)</f>
        <v>0</v>
      </c>
      <c r="BH379" s="168">
        <f>IF(N379="sníž. přenesená",J379,0)</f>
        <v>0</v>
      </c>
      <c r="BI379" s="168">
        <f>IF(N379="nulová",J379,0)</f>
        <v>0</v>
      </c>
      <c r="BJ379" s="17" t="s">
        <v>79</v>
      </c>
      <c r="BK379" s="168">
        <f>ROUND(I379*H379,2)</f>
        <v>0</v>
      </c>
      <c r="BL379" s="17" t="s">
        <v>121</v>
      </c>
      <c r="BM379" s="167" t="s">
        <v>557</v>
      </c>
    </row>
    <row r="380" spans="1:65" s="2" customFormat="1" ht="33" customHeight="1">
      <c r="A380" s="32"/>
      <c r="B380" s="155"/>
      <c r="C380" s="156" t="s">
        <v>558</v>
      </c>
      <c r="D380" s="156" t="s">
        <v>116</v>
      </c>
      <c r="E380" s="157" t="s">
        <v>559</v>
      </c>
      <c r="F380" s="158" t="s">
        <v>560</v>
      </c>
      <c r="G380" s="159" t="s">
        <v>136</v>
      </c>
      <c r="H380" s="160">
        <v>6.0640000000000001</v>
      </c>
      <c r="I380" s="161"/>
      <c r="J380" s="162">
        <f>ROUND(I380*H380,2)</f>
        <v>0</v>
      </c>
      <c r="K380" s="158" t="s">
        <v>120</v>
      </c>
      <c r="L380" s="33"/>
      <c r="M380" s="163" t="s">
        <v>1</v>
      </c>
      <c r="N380" s="164" t="s">
        <v>39</v>
      </c>
      <c r="O380" s="58"/>
      <c r="P380" s="165">
        <f>O380*H380</f>
        <v>0</v>
      </c>
      <c r="Q380" s="165">
        <v>0</v>
      </c>
      <c r="R380" s="165">
        <f>Q380*H380</f>
        <v>0</v>
      </c>
      <c r="S380" s="165">
        <v>0</v>
      </c>
      <c r="T380" s="166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67" t="s">
        <v>121</v>
      </c>
      <c r="AT380" s="167" t="s">
        <v>116</v>
      </c>
      <c r="AU380" s="167" t="s">
        <v>81</v>
      </c>
      <c r="AY380" s="17" t="s">
        <v>113</v>
      </c>
      <c r="BE380" s="168">
        <f>IF(N380="základní",J380,0)</f>
        <v>0</v>
      </c>
      <c r="BF380" s="168">
        <f>IF(N380="snížená",J380,0)</f>
        <v>0</v>
      </c>
      <c r="BG380" s="168">
        <f>IF(N380="zákl. přenesená",J380,0)</f>
        <v>0</v>
      </c>
      <c r="BH380" s="168">
        <f>IF(N380="sníž. přenesená",J380,0)</f>
        <v>0</v>
      </c>
      <c r="BI380" s="168">
        <f>IF(N380="nulová",J380,0)</f>
        <v>0</v>
      </c>
      <c r="BJ380" s="17" t="s">
        <v>79</v>
      </c>
      <c r="BK380" s="168">
        <f>ROUND(I380*H380,2)</f>
        <v>0</v>
      </c>
      <c r="BL380" s="17" t="s">
        <v>121</v>
      </c>
      <c r="BM380" s="167" t="s">
        <v>561</v>
      </c>
    </row>
    <row r="381" spans="1:65" s="12" customFormat="1" ht="22.9" customHeight="1">
      <c r="B381" s="142"/>
      <c r="D381" s="143" t="s">
        <v>73</v>
      </c>
      <c r="E381" s="153" t="s">
        <v>562</v>
      </c>
      <c r="F381" s="153" t="s">
        <v>563</v>
      </c>
      <c r="I381" s="145"/>
      <c r="J381" s="154">
        <f>BK381</f>
        <v>0</v>
      </c>
      <c r="L381" s="142"/>
      <c r="M381" s="147"/>
      <c r="N381" s="148"/>
      <c r="O381" s="148"/>
      <c r="P381" s="149">
        <f>P382</f>
        <v>0</v>
      </c>
      <c r="Q381" s="148"/>
      <c r="R381" s="149">
        <f>R382</f>
        <v>0</v>
      </c>
      <c r="S381" s="148"/>
      <c r="T381" s="150">
        <f>T382</f>
        <v>0</v>
      </c>
      <c r="AR381" s="143" t="s">
        <v>79</v>
      </c>
      <c r="AT381" s="151" t="s">
        <v>73</v>
      </c>
      <c r="AU381" s="151" t="s">
        <v>79</v>
      </c>
      <c r="AY381" s="143" t="s">
        <v>113</v>
      </c>
      <c r="BK381" s="152">
        <f>BK382</f>
        <v>0</v>
      </c>
    </row>
    <row r="382" spans="1:65" s="2" customFormat="1" ht="33" customHeight="1">
      <c r="A382" s="32"/>
      <c r="B382" s="155"/>
      <c r="C382" s="156" t="s">
        <v>564</v>
      </c>
      <c r="D382" s="156" t="s">
        <v>116</v>
      </c>
      <c r="E382" s="157" t="s">
        <v>565</v>
      </c>
      <c r="F382" s="158" t="s">
        <v>566</v>
      </c>
      <c r="G382" s="159" t="s">
        <v>136</v>
      </c>
      <c r="H382" s="160">
        <v>370.42500000000001</v>
      </c>
      <c r="I382" s="161"/>
      <c r="J382" s="162">
        <f>ROUND(I382*H382,2)</f>
        <v>0</v>
      </c>
      <c r="K382" s="158" t="s">
        <v>120</v>
      </c>
      <c r="L382" s="33"/>
      <c r="M382" s="163" t="s">
        <v>1</v>
      </c>
      <c r="N382" s="164" t="s">
        <v>39</v>
      </c>
      <c r="O382" s="58"/>
      <c r="P382" s="165">
        <f>O382*H382</f>
        <v>0</v>
      </c>
      <c r="Q382" s="165">
        <v>0</v>
      </c>
      <c r="R382" s="165">
        <f>Q382*H382</f>
        <v>0</v>
      </c>
      <c r="S382" s="165">
        <v>0</v>
      </c>
      <c r="T382" s="166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67" t="s">
        <v>121</v>
      </c>
      <c r="AT382" s="167" t="s">
        <v>116</v>
      </c>
      <c r="AU382" s="167" t="s">
        <v>81</v>
      </c>
      <c r="AY382" s="17" t="s">
        <v>113</v>
      </c>
      <c r="BE382" s="168">
        <f>IF(N382="základní",J382,0)</f>
        <v>0</v>
      </c>
      <c r="BF382" s="168">
        <f>IF(N382="snížená",J382,0)</f>
        <v>0</v>
      </c>
      <c r="BG382" s="168">
        <f>IF(N382="zákl. přenesená",J382,0)</f>
        <v>0</v>
      </c>
      <c r="BH382" s="168">
        <f>IF(N382="sníž. přenesená",J382,0)</f>
        <v>0</v>
      </c>
      <c r="BI382" s="168">
        <f>IF(N382="nulová",J382,0)</f>
        <v>0</v>
      </c>
      <c r="BJ382" s="17" t="s">
        <v>79</v>
      </c>
      <c r="BK382" s="168">
        <f>ROUND(I382*H382,2)</f>
        <v>0</v>
      </c>
      <c r="BL382" s="17" t="s">
        <v>121</v>
      </c>
      <c r="BM382" s="167" t="s">
        <v>567</v>
      </c>
    </row>
    <row r="383" spans="1:65" s="12" customFormat="1" ht="25.9" customHeight="1">
      <c r="B383" s="142"/>
      <c r="D383" s="143" t="s">
        <v>73</v>
      </c>
      <c r="E383" s="144" t="s">
        <v>568</v>
      </c>
      <c r="F383" s="144" t="s">
        <v>569</v>
      </c>
      <c r="I383" s="145"/>
      <c r="J383" s="146">
        <f>BK383</f>
        <v>0</v>
      </c>
      <c r="L383" s="142"/>
      <c r="M383" s="147"/>
      <c r="N383" s="148"/>
      <c r="O383" s="148"/>
      <c r="P383" s="149">
        <f>SUM(P384:P390)</f>
        <v>0</v>
      </c>
      <c r="Q383" s="148"/>
      <c r="R383" s="149">
        <f>SUM(R384:R390)</f>
        <v>0</v>
      </c>
      <c r="S383" s="148"/>
      <c r="T383" s="150">
        <f>SUM(T384:T390)</f>
        <v>0</v>
      </c>
      <c r="AR383" s="143" t="s">
        <v>140</v>
      </c>
      <c r="AT383" s="151" t="s">
        <v>73</v>
      </c>
      <c r="AU383" s="151" t="s">
        <v>74</v>
      </c>
      <c r="AY383" s="143" t="s">
        <v>113</v>
      </c>
      <c r="BK383" s="152">
        <f>SUM(BK384:BK390)</f>
        <v>0</v>
      </c>
    </row>
    <row r="384" spans="1:65" s="2" customFormat="1" ht="16.5" customHeight="1">
      <c r="A384" s="32"/>
      <c r="B384" s="155"/>
      <c r="C384" s="156" t="s">
        <v>570</v>
      </c>
      <c r="D384" s="156" t="s">
        <v>116</v>
      </c>
      <c r="E384" s="157" t="s">
        <v>79</v>
      </c>
      <c r="F384" s="158" t="s">
        <v>571</v>
      </c>
      <c r="G384" s="159" t="s">
        <v>572</v>
      </c>
      <c r="H384" s="160">
        <v>1</v>
      </c>
      <c r="I384" s="161"/>
      <c r="J384" s="162">
        <f t="shared" ref="J384:J390" si="10">ROUND(I384*H384,2)</f>
        <v>0</v>
      </c>
      <c r="K384" s="158" t="s">
        <v>1</v>
      </c>
      <c r="L384" s="33"/>
      <c r="M384" s="163" t="s">
        <v>1</v>
      </c>
      <c r="N384" s="164" t="s">
        <v>39</v>
      </c>
      <c r="O384" s="58"/>
      <c r="P384" s="165">
        <f t="shared" ref="P384:P390" si="11">O384*H384</f>
        <v>0</v>
      </c>
      <c r="Q384" s="165">
        <v>0</v>
      </c>
      <c r="R384" s="165">
        <f t="shared" ref="R384:R390" si="12">Q384*H384</f>
        <v>0</v>
      </c>
      <c r="S384" s="165">
        <v>0</v>
      </c>
      <c r="T384" s="166">
        <f t="shared" ref="T384:T390" si="13"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67" t="s">
        <v>121</v>
      </c>
      <c r="AT384" s="167" t="s">
        <v>116</v>
      </c>
      <c r="AU384" s="167" t="s">
        <v>79</v>
      </c>
      <c r="AY384" s="17" t="s">
        <v>113</v>
      </c>
      <c r="BE384" s="168">
        <f t="shared" ref="BE384:BE390" si="14">IF(N384="základní",J384,0)</f>
        <v>0</v>
      </c>
      <c r="BF384" s="168">
        <f t="shared" ref="BF384:BF390" si="15">IF(N384="snížená",J384,0)</f>
        <v>0</v>
      </c>
      <c r="BG384" s="168">
        <f t="shared" ref="BG384:BG390" si="16">IF(N384="zákl. přenesená",J384,0)</f>
        <v>0</v>
      </c>
      <c r="BH384" s="168">
        <f t="shared" ref="BH384:BH390" si="17">IF(N384="sníž. přenesená",J384,0)</f>
        <v>0</v>
      </c>
      <c r="BI384" s="168">
        <f t="shared" ref="BI384:BI390" si="18">IF(N384="nulová",J384,0)</f>
        <v>0</v>
      </c>
      <c r="BJ384" s="17" t="s">
        <v>79</v>
      </c>
      <c r="BK384" s="168">
        <f t="shared" ref="BK384:BK390" si="19">ROUND(I384*H384,2)</f>
        <v>0</v>
      </c>
      <c r="BL384" s="17" t="s">
        <v>121</v>
      </c>
      <c r="BM384" s="167" t="s">
        <v>573</v>
      </c>
    </row>
    <row r="385" spans="1:65" s="2" customFormat="1" ht="16.5" customHeight="1">
      <c r="A385" s="32"/>
      <c r="B385" s="155"/>
      <c r="C385" s="156" t="s">
        <v>574</v>
      </c>
      <c r="D385" s="156" t="s">
        <v>116</v>
      </c>
      <c r="E385" s="157" t="s">
        <v>81</v>
      </c>
      <c r="F385" s="158" t="s">
        <v>575</v>
      </c>
      <c r="G385" s="159" t="s">
        <v>572</v>
      </c>
      <c r="H385" s="160">
        <v>1</v>
      </c>
      <c r="I385" s="161"/>
      <c r="J385" s="162">
        <f t="shared" si="10"/>
        <v>0</v>
      </c>
      <c r="K385" s="158" t="s">
        <v>1</v>
      </c>
      <c r="L385" s="33"/>
      <c r="M385" s="163" t="s">
        <v>1</v>
      </c>
      <c r="N385" s="164" t="s">
        <v>39</v>
      </c>
      <c r="O385" s="58"/>
      <c r="P385" s="165">
        <f t="shared" si="11"/>
        <v>0</v>
      </c>
      <c r="Q385" s="165">
        <v>0</v>
      </c>
      <c r="R385" s="165">
        <f t="shared" si="12"/>
        <v>0</v>
      </c>
      <c r="S385" s="165">
        <v>0</v>
      </c>
      <c r="T385" s="166">
        <f t="shared" si="13"/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67" t="s">
        <v>121</v>
      </c>
      <c r="AT385" s="167" t="s">
        <v>116</v>
      </c>
      <c r="AU385" s="167" t="s">
        <v>79</v>
      </c>
      <c r="AY385" s="17" t="s">
        <v>113</v>
      </c>
      <c r="BE385" s="168">
        <f t="shared" si="14"/>
        <v>0</v>
      </c>
      <c r="BF385" s="168">
        <f t="shared" si="15"/>
        <v>0</v>
      </c>
      <c r="BG385" s="168">
        <f t="shared" si="16"/>
        <v>0</v>
      </c>
      <c r="BH385" s="168">
        <f t="shared" si="17"/>
        <v>0</v>
      </c>
      <c r="BI385" s="168">
        <f t="shared" si="18"/>
        <v>0</v>
      </c>
      <c r="BJ385" s="17" t="s">
        <v>79</v>
      </c>
      <c r="BK385" s="168">
        <f t="shared" si="19"/>
        <v>0</v>
      </c>
      <c r="BL385" s="17" t="s">
        <v>121</v>
      </c>
      <c r="BM385" s="167" t="s">
        <v>576</v>
      </c>
    </row>
    <row r="386" spans="1:65" s="2" customFormat="1" ht="16.5" customHeight="1">
      <c r="A386" s="32"/>
      <c r="B386" s="155"/>
      <c r="C386" s="156" t="s">
        <v>577</v>
      </c>
      <c r="D386" s="156" t="s">
        <v>116</v>
      </c>
      <c r="E386" s="157" t="s">
        <v>129</v>
      </c>
      <c r="F386" s="158" t="s">
        <v>578</v>
      </c>
      <c r="G386" s="159" t="s">
        <v>572</v>
      </c>
      <c r="H386" s="160">
        <v>1</v>
      </c>
      <c r="I386" s="161"/>
      <c r="J386" s="162">
        <f t="shared" si="10"/>
        <v>0</v>
      </c>
      <c r="K386" s="158" t="s">
        <v>1</v>
      </c>
      <c r="L386" s="33"/>
      <c r="M386" s="163" t="s">
        <v>1</v>
      </c>
      <c r="N386" s="164" t="s">
        <v>39</v>
      </c>
      <c r="O386" s="58"/>
      <c r="P386" s="165">
        <f t="shared" si="11"/>
        <v>0</v>
      </c>
      <c r="Q386" s="165">
        <v>0</v>
      </c>
      <c r="R386" s="165">
        <f t="shared" si="12"/>
        <v>0</v>
      </c>
      <c r="S386" s="165">
        <v>0</v>
      </c>
      <c r="T386" s="166">
        <f t="shared" si="13"/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67" t="s">
        <v>121</v>
      </c>
      <c r="AT386" s="167" t="s">
        <v>116</v>
      </c>
      <c r="AU386" s="167" t="s">
        <v>79</v>
      </c>
      <c r="AY386" s="17" t="s">
        <v>113</v>
      </c>
      <c r="BE386" s="168">
        <f t="shared" si="14"/>
        <v>0</v>
      </c>
      <c r="BF386" s="168">
        <f t="shared" si="15"/>
        <v>0</v>
      </c>
      <c r="BG386" s="168">
        <f t="shared" si="16"/>
        <v>0</v>
      </c>
      <c r="BH386" s="168">
        <f t="shared" si="17"/>
        <v>0</v>
      </c>
      <c r="BI386" s="168">
        <f t="shared" si="18"/>
        <v>0</v>
      </c>
      <c r="BJ386" s="17" t="s">
        <v>79</v>
      </c>
      <c r="BK386" s="168">
        <f t="shared" si="19"/>
        <v>0</v>
      </c>
      <c r="BL386" s="17" t="s">
        <v>121</v>
      </c>
      <c r="BM386" s="167" t="s">
        <v>579</v>
      </c>
    </row>
    <row r="387" spans="1:65" s="2" customFormat="1" ht="16.5" customHeight="1">
      <c r="A387" s="32"/>
      <c r="B387" s="155"/>
      <c r="C387" s="156" t="s">
        <v>580</v>
      </c>
      <c r="D387" s="156" t="s">
        <v>116</v>
      </c>
      <c r="E387" s="157" t="s">
        <v>121</v>
      </c>
      <c r="F387" s="158" t="s">
        <v>581</v>
      </c>
      <c r="G387" s="159" t="s">
        <v>572</v>
      </c>
      <c r="H387" s="160">
        <v>1</v>
      </c>
      <c r="I387" s="161"/>
      <c r="J387" s="162">
        <f t="shared" si="10"/>
        <v>0</v>
      </c>
      <c r="K387" s="158" t="s">
        <v>1</v>
      </c>
      <c r="L387" s="33"/>
      <c r="M387" s="163" t="s">
        <v>1</v>
      </c>
      <c r="N387" s="164" t="s">
        <v>39</v>
      </c>
      <c r="O387" s="58"/>
      <c r="P387" s="165">
        <f t="shared" si="11"/>
        <v>0</v>
      </c>
      <c r="Q387" s="165">
        <v>0</v>
      </c>
      <c r="R387" s="165">
        <f t="shared" si="12"/>
        <v>0</v>
      </c>
      <c r="S387" s="165">
        <v>0</v>
      </c>
      <c r="T387" s="166">
        <f t="shared" si="13"/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67" t="s">
        <v>121</v>
      </c>
      <c r="AT387" s="167" t="s">
        <v>116</v>
      </c>
      <c r="AU387" s="167" t="s">
        <v>79</v>
      </c>
      <c r="AY387" s="17" t="s">
        <v>113</v>
      </c>
      <c r="BE387" s="168">
        <f t="shared" si="14"/>
        <v>0</v>
      </c>
      <c r="BF387" s="168">
        <f t="shared" si="15"/>
        <v>0</v>
      </c>
      <c r="BG387" s="168">
        <f t="shared" si="16"/>
        <v>0</v>
      </c>
      <c r="BH387" s="168">
        <f t="shared" si="17"/>
        <v>0</v>
      </c>
      <c r="BI387" s="168">
        <f t="shared" si="18"/>
        <v>0</v>
      </c>
      <c r="BJ387" s="17" t="s">
        <v>79</v>
      </c>
      <c r="BK387" s="168">
        <f t="shared" si="19"/>
        <v>0</v>
      </c>
      <c r="BL387" s="17" t="s">
        <v>121</v>
      </c>
      <c r="BM387" s="167" t="s">
        <v>582</v>
      </c>
    </row>
    <row r="388" spans="1:65" s="2" customFormat="1" ht="21.75" customHeight="1">
      <c r="A388" s="32"/>
      <c r="B388" s="155"/>
      <c r="C388" s="156" t="s">
        <v>583</v>
      </c>
      <c r="D388" s="156" t="s">
        <v>116</v>
      </c>
      <c r="E388" s="157" t="s">
        <v>140</v>
      </c>
      <c r="F388" s="158" t="s">
        <v>584</v>
      </c>
      <c r="G388" s="159" t="s">
        <v>572</v>
      </c>
      <c r="H388" s="160">
        <v>1</v>
      </c>
      <c r="I388" s="161"/>
      <c r="J388" s="162">
        <f t="shared" si="10"/>
        <v>0</v>
      </c>
      <c r="K388" s="158" t="s">
        <v>1</v>
      </c>
      <c r="L388" s="33"/>
      <c r="M388" s="163" t="s">
        <v>1</v>
      </c>
      <c r="N388" s="164" t="s">
        <v>39</v>
      </c>
      <c r="O388" s="58"/>
      <c r="P388" s="165">
        <f t="shared" si="11"/>
        <v>0</v>
      </c>
      <c r="Q388" s="165">
        <v>0</v>
      </c>
      <c r="R388" s="165">
        <f t="shared" si="12"/>
        <v>0</v>
      </c>
      <c r="S388" s="165">
        <v>0</v>
      </c>
      <c r="T388" s="166">
        <f t="shared" si="13"/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67" t="s">
        <v>121</v>
      </c>
      <c r="AT388" s="167" t="s">
        <v>116</v>
      </c>
      <c r="AU388" s="167" t="s">
        <v>79</v>
      </c>
      <c r="AY388" s="17" t="s">
        <v>113</v>
      </c>
      <c r="BE388" s="168">
        <f t="shared" si="14"/>
        <v>0</v>
      </c>
      <c r="BF388" s="168">
        <f t="shared" si="15"/>
        <v>0</v>
      </c>
      <c r="BG388" s="168">
        <f t="shared" si="16"/>
        <v>0</v>
      </c>
      <c r="BH388" s="168">
        <f t="shared" si="17"/>
        <v>0</v>
      </c>
      <c r="BI388" s="168">
        <f t="shared" si="18"/>
        <v>0</v>
      </c>
      <c r="BJ388" s="17" t="s">
        <v>79</v>
      </c>
      <c r="BK388" s="168">
        <f t="shared" si="19"/>
        <v>0</v>
      </c>
      <c r="BL388" s="17" t="s">
        <v>121</v>
      </c>
      <c r="BM388" s="167" t="s">
        <v>585</v>
      </c>
    </row>
    <row r="389" spans="1:65" s="2" customFormat="1" ht="21.75" customHeight="1">
      <c r="A389" s="32"/>
      <c r="B389" s="155"/>
      <c r="C389" s="156" t="s">
        <v>586</v>
      </c>
      <c r="D389" s="156" t="s">
        <v>116</v>
      </c>
      <c r="E389" s="157" t="s">
        <v>145</v>
      </c>
      <c r="F389" s="158" t="s">
        <v>587</v>
      </c>
      <c r="G389" s="159" t="s">
        <v>572</v>
      </c>
      <c r="H389" s="160">
        <v>1</v>
      </c>
      <c r="I389" s="161"/>
      <c r="J389" s="162">
        <f t="shared" si="10"/>
        <v>0</v>
      </c>
      <c r="K389" s="158" t="s">
        <v>1</v>
      </c>
      <c r="L389" s="33"/>
      <c r="M389" s="163" t="s">
        <v>1</v>
      </c>
      <c r="N389" s="164" t="s">
        <v>39</v>
      </c>
      <c r="O389" s="58"/>
      <c r="P389" s="165">
        <f t="shared" si="11"/>
        <v>0</v>
      </c>
      <c r="Q389" s="165">
        <v>0</v>
      </c>
      <c r="R389" s="165">
        <f t="shared" si="12"/>
        <v>0</v>
      </c>
      <c r="S389" s="165">
        <v>0</v>
      </c>
      <c r="T389" s="166">
        <f t="shared" si="13"/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67" t="s">
        <v>121</v>
      </c>
      <c r="AT389" s="167" t="s">
        <v>116</v>
      </c>
      <c r="AU389" s="167" t="s">
        <v>79</v>
      </c>
      <c r="AY389" s="17" t="s">
        <v>113</v>
      </c>
      <c r="BE389" s="168">
        <f t="shared" si="14"/>
        <v>0</v>
      </c>
      <c r="BF389" s="168">
        <f t="shared" si="15"/>
        <v>0</v>
      </c>
      <c r="BG389" s="168">
        <f t="shared" si="16"/>
        <v>0</v>
      </c>
      <c r="BH389" s="168">
        <f t="shared" si="17"/>
        <v>0</v>
      </c>
      <c r="BI389" s="168">
        <f t="shared" si="18"/>
        <v>0</v>
      </c>
      <c r="BJ389" s="17" t="s">
        <v>79</v>
      </c>
      <c r="BK389" s="168">
        <f t="shared" si="19"/>
        <v>0</v>
      </c>
      <c r="BL389" s="17" t="s">
        <v>121</v>
      </c>
      <c r="BM389" s="167" t="s">
        <v>588</v>
      </c>
    </row>
    <row r="390" spans="1:65" s="2" customFormat="1" ht="16.5" customHeight="1">
      <c r="A390" s="32"/>
      <c r="B390" s="155"/>
      <c r="C390" s="156" t="s">
        <v>589</v>
      </c>
      <c r="D390" s="156" t="s">
        <v>116</v>
      </c>
      <c r="E390" s="157" t="s">
        <v>149</v>
      </c>
      <c r="F390" s="158" t="s">
        <v>590</v>
      </c>
      <c r="G390" s="159" t="s">
        <v>427</v>
      </c>
      <c r="H390" s="160">
        <v>5</v>
      </c>
      <c r="I390" s="161"/>
      <c r="J390" s="162">
        <f t="shared" si="10"/>
        <v>0</v>
      </c>
      <c r="K390" s="158" t="s">
        <v>1</v>
      </c>
      <c r="L390" s="33"/>
      <c r="M390" s="203" t="s">
        <v>1</v>
      </c>
      <c r="N390" s="204" t="s">
        <v>39</v>
      </c>
      <c r="O390" s="205"/>
      <c r="P390" s="206">
        <f t="shared" si="11"/>
        <v>0</v>
      </c>
      <c r="Q390" s="206">
        <v>0</v>
      </c>
      <c r="R390" s="206">
        <f t="shared" si="12"/>
        <v>0</v>
      </c>
      <c r="S390" s="206">
        <v>0</v>
      </c>
      <c r="T390" s="207">
        <f t="shared" si="13"/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67" t="s">
        <v>121</v>
      </c>
      <c r="AT390" s="167" t="s">
        <v>116</v>
      </c>
      <c r="AU390" s="167" t="s">
        <v>79</v>
      </c>
      <c r="AY390" s="17" t="s">
        <v>113</v>
      </c>
      <c r="BE390" s="168">
        <f t="shared" si="14"/>
        <v>0</v>
      </c>
      <c r="BF390" s="168">
        <f t="shared" si="15"/>
        <v>0</v>
      </c>
      <c r="BG390" s="168">
        <f t="shared" si="16"/>
        <v>0</v>
      </c>
      <c r="BH390" s="168">
        <f t="shared" si="17"/>
        <v>0</v>
      </c>
      <c r="BI390" s="168">
        <f t="shared" si="18"/>
        <v>0</v>
      </c>
      <c r="BJ390" s="17" t="s">
        <v>79</v>
      </c>
      <c r="BK390" s="168">
        <f t="shared" si="19"/>
        <v>0</v>
      </c>
      <c r="BL390" s="17" t="s">
        <v>121</v>
      </c>
      <c r="BM390" s="167" t="s">
        <v>591</v>
      </c>
    </row>
    <row r="391" spans="1:65" s="2" customFormat="1" ht="6.95" customHeight="1">
      <c r="A391" s="32"/>
      <c r="B391" s="47"/>
      <c r="C391" s="48"/>
      <c r="D391" s="48"/>
      <c r="E391" s="48"/>
      <c r="F391" s="48"/>
      <c r="G391" s="48"/>
      <c r="H391" s="48"/>
      <c r="I391" s="115"/>
      <c r="J391" s="48"/>
      <c r="K391" s="48"/>
      <c r="L391" s="33"/>
      <c r="M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</row>
  </sheetData>
  <autoFilter ref="C121:K390" xr:uid="{00000000-0009-0000-0000-000001000000}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2021-0053 - Kopřivnice Lu...</vt:lpstr>
      <vt:lpstr>'2021-0053 - Kopřivnice Lu...'!Názvy_tisku</vt:lpstr>
      <vt:lpstr>'Rekapitulace stavby'!Názvy_tisku</vt:lpstr>
      <vt:lpstr>'2021-0053 - Kopřivnice Lu...'!Oblast_tisku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Ondrej Bojko</cp:lastModifiedBy>
  <dcterms:created xsi:type="dcterms:W3CDTF">2021-05-20T08:14:40Z</dcterms:created>
  <dcterms:modified xsi:type="dcterms:W3CDTF">2021-05-20T09:30:18Z</dcterms:modified>
</cp:coreProperties>
</file>