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0 - Ostatní a vedlejší ná..." sheetId="2" r:id="rId2"/>
    <sheet name="1.1 - Komunikace Horečkova" sheetId="3" r:id="rId3"/>
    <sheet name="1.2 - Výměna podloží - se..." sheetId="4" r:id="rId4"/>
  </sheets>
  <definedNames>
    <definedName name="_xlnm._FilterDatabase" localSheetId="1" hidden="1">'0 - Ostatní a vedlejší ná...'!$C$117:$K$142</definedName>
    <definedName name="_xlnm._FilterDatabase" localSheetId="2" hidden="1">'1.1 - Komunikace Horečkova'!$C$124:$K$426</definedName>
    <definedName name="_xlnm._FilterDatabase" localSheetId="3" hidden="1">'1.2 - Výměna podloží - se...'!$C$120:$K$153</definedName>
    <definedName name="_xlnm.Print_Area" localSheetId="1">'0 - Ostatní a vedlejší ná...'!$C$105:$J$142</definedName>
    <definedName name="_xlnm.Print_Area" localSheetId="2">'1.1 - Komunikace Horečkova'!$C$112:$J$426</definedName>
    <definedName name="_xlnm.Print_Area" localSheetId="3">'1.2 - Výměna podloží - se...'!$C$108:$J$153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'0 - Ostatní a vedlejší ná...'!$117:$117</definedName>
    <definedName name="_xlnm.Print_Titles" localSheetId="2">'1.1 - Komunikace Horečkova'!$124:$124</definedName>
    <definedName name="_xlnm.Print_Titles" localSheetId="3">'1.2 - Výměna podloží - se...'!$120:$120</definedName>
  </definedNames>
  <calcPr calcId="152511"/>
</workbook>
</file>

<file path=xl/sharedStrings.xml><?xml version="1.0" encoding="utf-8"?>
<sst xmlns="http://schemas.openxmlformats.org/spreadsheetml/2006/main" count="4140" uniqueCount="586">
  <si>
    <t>Export Komplet</t>
  </si>
  <si>
    <t/>
  </si>
  <si>
    <t>2.0</t>
  </si>
  <si>
    <t>ZAMOK</t>
  </si>
  <si>
    <t>False</t>
  </si>
  <si>
    <t>{27e6bb84-5c16-4488-b3d6-0a2b249c05ae}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</si>
  <si>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</si>
  <si>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</si>
  <si>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</si>
  <si>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</si>
  <si>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</si>
  <si>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</si>
  <si>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</si>
  <si>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</si>
  <si>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</si>
  <si>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</si>
  <si>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</si>
  <si>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2122 - Výstavba komunikace na ul. Horečkova v Kopřivnici</t>
  </si>
  <si>
    <t>KSO:</t>
  </si>
  <si>
    <t>CC-CZ:</t>
  </si>
  <si>
    <t>Místo:</t>
  </si>
  <si>
    <t xml:space="preserve"> </t>
  </si>
  <si>
    <t>Datum:</t>
  </si>
  <si>
    <t>8. 3. 2022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</si>
  <si>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</si>
  <si>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</si>
  <si>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</si>
  <si>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</si>
  <si>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</si>
  <si>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</si>
  <si>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</si>
  <si>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</si>
  <si>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</si>
  <si>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</si>
  <si>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</si>
  <si>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</si>
  <si>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</si>
  <si>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</si>
  <si>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</si>
  <si>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</si>
  <si>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</si>
  <si>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</si>
  <si>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</si>
  <si>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</si>
  <si>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</si>
  <si>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</si>
  <si>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</si>
  <si>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</si>
  <si>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</si>
  <si>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</si>
  <si>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</si>
  <si>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</si>
  <si>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</si>
  <si>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</si>
  <si>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</si>
  <si>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</si>
  <si>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</si>
  <si>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</si>
  <si>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</si>
  <si>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</si>
  <si>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</si>
  <si>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</si>
  <si>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</si>
  <si>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</si>
  <si>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</si>
  <si>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</si>
  <si>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</si>
  <si>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</si>
  <si>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</si>
  <si>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</si>
  <si>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</si>
  <si>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</si>
  <si>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</si>
  <si>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</si>
  <si>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</si>
  <si>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</si>
  <si>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</si>
  <si>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</si>
  <si>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Ostatní a vedlejší ná...</t>
  </si>
  <si>
    <t>STA</t>
  </si>
  <si>
    <t>1</t>
  </si>
  <si>
    <t>{e829853f-5736-47f8-99f9-8f270c36d453}</t>
  </si>
  <si>
    <t>2</t>
  </si>
  <si>
    <t>1.1</t>
  </si>
  <si>
    <t>Komunikace Horečkova</t>
  </si>
  <si>
    <t>{96b05247-ca7d-4325-886b-fac38649a5db}</t>
  </si>
  <si>
    <t>1.2</t>
  </si>
  <si>
    <t>Výměna podloží - se...</t>
  </si>
  <si>
    <t>{f6a7b8cc-a6c7-4b05-aba4-152276670149}</t>
  </si>
  <si>
    <t>KRYCÍ LIST SOUPISU PRACÍ</t>
  </si>
  <si>
    <t>Objekt:</t>
  </si>
  <si>
    <t>0 - Ostatní a vedlejší ná...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</si>
  <si>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</si>
  <si>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</si>
  <si>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</si>
  <si>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</si>
  <si>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</si>
  <si>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</si>
  <si>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</si>
  <si>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</si>
  <si>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</si>
  <si>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</si>
  <si>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</si>
  <si>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</si>
  <si>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</si>
  <si>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</si>
  <si>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</si>
  <si>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</si>
  <si>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</si>
  <si>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</si>
  <si>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</si>
  <si>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</si>
  <si>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</si>
  <si>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</si>
  <si>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</si>
  <si>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</si>
  <si>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</si>
  <si>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</si>
  <si>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</si>
  <si>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soubor</t>
  </si>
  <si>
    <t>262144</t>
  </si>
  <si>
    <t>P</t>
  </si>
  <si>
    <t>Poznámka k položce:
Poznámka k položce: vytyčení stávajících inženýrských sítí včetně doložení dokladu o provedení vytyčení</t>
  </si>
  <si>
    <t>012303000</t>
  </si>
  <si>
    <t>Geodetické práce po výstavbě</t>
  </si>
  <si>
    <t>Poznámka k položce:
Poznámka k položce: polohové vytyčení objektů - umístění v terénu vč. doložení dokladu o provedeném vytyčení stavby.</t>
  </si>
  <si>
    <t>3</t>
  </si>
  <si>
    <t>012303000a</t>
  </si>
  <si>
    <t>Geodetické práce po výstavbě-geometrické plány</t>
  </si>
  <si>
    <t>6</t>
  </si>
  <si>
    <t>Poznámka k položce:
Poznámka k položce: Zaměření a vypracování geometrických (oddělovacích) plánů.</t>
  </si>
  <si>
    <t>013254000</t>
  </si>
  <si>
    <t>Dokumentace skutečného provedení stavby</t>
  </si>
  <si>
    <t>8</t>
  </si>
  <si>
    <t>Poznámka k položce:
Poznámka k položce: Dokumentace pro kolaudaci a závěrečná zpráva pro všechny objekty stavby</t>
  </si>
  <si>
    <t>5</t>
  </si>
  <si>
    <t>041903000</t>
  </si>
  <si>
    <t>Dozor jiné osoby</t>
  </si>
  <si>
    <t>10</t>
  </si>
  <si>
    <t>VV</t>
  </si>
  <si>
    <t>"kontrola správce sítě před záhozem (CETIN a SŽ) =" 2</t>
  </si>
  <si>
    <t>Součet</t>
  </si>
  <si>
    <t>043103000</t>
  </si>
  <si>
    <t>Zkoušky bez rozlišení</t>
  </si>
  <si>
    <t>12</t>
  </si>
  <si>
    <t>Poznámka k položce:
Poznámka k položce: pořet zkoušek vychází z kontrolního zkušební plánu stavby zpracovaného zhotovitelem dle platných předpisů (ČSN a TKP) - statické zatěžovací zkoušky na pláni a konstrukčních vrstvách (6x)</t>
  </si>
  <si>
    <t>7</t>
  </si>
  <si>
    <t>049102000</t>
  </si>
  <si>
    <t>Náklady vzniklé v souvislosti s přípravou stavby</t>
  </si>
  <si>
    <t>14</t>
  </si>
  <si>
    <t>Poznámka k položce:
Poznámka k položce: Dokumentace přechodného dopravního značení včetně projednání a odsouhlasení uzavírek s příslušnými orgány a zajištění stanovení dočasného dopravního značení.</t>
  </si>
  <si>
    <t>049103000</t>
  </si>
  <si>
    <t>Náklady vzniklé v souvislosti s realizací stavby</t>
  </si>
  <si>
    <t>16</t>
  </si>
  <si>
    <t>Poznámka k položce:
Poznámka k položce: Dodavatel zajistí zpracování fotodokumentace průběhu prací na stavbě, kterou následně předá investorovi. Fotodokumentace bude dokladovat postup prací a nasazení  stavebních mechanismů i provádění zkoušek. Snímky budou předány na CD ve složkách pojmenovaných dle jednotlivých dnů.</t>
  </si>
  <si>
    <t>9</t>
  </si>
  <si>
    <t>049303000</t>
  </si>
  <si>
    <t>Náklady vzniklé v souvislosti s předáním stavby</t>
  </si>
  <si>
    <t>18</t>
  </si>
  <si>
    <t>Poznámka k položce:
Poznámka k položce: Náklady zhotovitele spojené s předáním stavby a se zajištěním úspěšného kolaudačního řízení.</t>
  </si>
  <si>
    <t>R</t>
  </si>
  <si>
    <t>Provizorní dopravní značení</t>
  </si>
  <si>
    <t>20</t>
  </si>
  <si>
    <t>Poznámka k položce:
Poznámka k položce: Zřízení, odstranění a vč. příplatku za každý den použití dočasného dopravního značení. Zajištění projednání, povolení a vydání Stanovení DDZ si zajistí dodavatel stavby.</t>
  </si>
  <si>
    <t>VRN</t>
  </si>
  <si>
    <t>Vedlejší rozpočtové náklady</t>
  </si>
  <si>
    <t>11</t>
  </si>
  <si>
    <t>032103000</t>
  </si>
  <si>
    <t>Náklady na zřízení a provoz ZS po dobu stavby a následná likvidace ZS vč. uvedení ploch do původního stavu</t>
  </si>
  <si>
    <t>22</t>
  </si>
  <si>
    <t>1.1 - Komunikace Horečkova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</si>
  <si>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</si>
  <si>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</si>
  <si>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</si>
  <si>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</si>
  <si>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</si>
  <si>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</si>
  <si>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</si>
  <si>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</si>
  <si>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</si>
  <si>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</si>
  <si>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</si>
  <si>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</si>
  <si>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112101101</t>
  </si>
  <si>
    <t>Odstranění stromů listnatých průměru kmene do 300 mm</t>
  </si>
  <si>
    <t>kus</t>
  </si>
  <si>
    <t>Kácení stromů do 30cm</t>
  </si>
  <si>
    <t>"slivoň - průměr kmene 82 cm =" 1</t>
  </si>
  <si>
    <t>"stromy bez povolení =" 2</t>
  </si>
  <si>
    <t>112101102</t>
  </si>
  <si>
    <t>Odstranění stromů listnatých průměru kmene do 500 mm</t>
  </si>
  <si>
    <t>Kácení stromů do 50cm</t>
  </si>
  <si>
    <t>"slivoň - průměr kmene 101 cm =" 1</t>
  </si>
  <si>
    <t>"ořešák - proměr kmene 140 cm =" 1</t>
  </si>
  <si>
    <t>112251221</t>
  </si>
  <si>
    <t>Odstranění pařezů rovině nebo na svahu do 1:5 odfrézováním do hloubky 0,5 m</t>
  </si>
  <si>
    <t>m2</t>
  </si>
  <si>
    <t>"stromy průměro 30 cm =" (0,20*0,20*3,14) * 5</t>
  </si>
  <si>
    <t>"stromy průměro 50 cm =" (0,35*0,35*3,14) * 2</t>
  </si>
  <si>
    <t>113106123</t>
  </si>
  <si>
    <t>Rozebrání dlažeb ze zámkových dlaždic komunikací pro pěší ručně</t>
  </si>
  <si>
    <t>"Předlažba stávající plochy ze zámkové dlažby – rozebrání dlažby + znovu uložení =" 55,0</t>
  </si>
  <si>
    <t>113202111</t>
  </si>
  <si>
    <t>Vytrhání obrub krajníků obrubníků stojatých</t>
  </si>
  <si>
    <t>m</t>
  </si>
  <si>
    <t>"Vybourání obruby 15/30 =" 65,0</t>
  </si>
  <si>
    <t>122252204</t>
  </si>
  <si>
    <t>Odkopávky a prokopávky nezapažené pro silnice a dálnice v hornině třídy těžitelnosti I objem do 500 m3 strojně</t>
  </si>
  <si>
    <t>m3</t>
  </si>
  <si>
    <t>"odkop pro konstrukci vozovky =" 300,0</t>
  </si>
  <si>
    <t>132212112</t>
  </si>
  <si>
    <t>Hloubení rýh š do 800 mm v nesoudržných horninách třídy těžitelnosti I, skupiny 3 ručně</t>
  </si>
  <si>
    <t>"chránička CETIN =" 8,0 * 0,5 * 1,20</t>
  </si>
  <si>
    <t>"chránička SŽ =" 7,0 * 0,5 * 1,20</t>
  </si>
  <si>
    <t>139001101</t>
  </si>
  <si>
    <t>Příplatek za ztížení vykopávky v blízkosti podzemního vedení</t>
  </si>
  <si>
    <t>162201401</t>
  </si>
  <si>
    <t>Vodorovné přemístění větví stromů listnatých do 1 km D kmene do 300 mm</t>
  </si>
  <si>
    <t>162201402</t>
  </si>
  <si>
    <t>Vodorovné přemístění větví stromů listnatých do 1 km D kmene do 500 mm</t>
  </si>
  <si>
    <t>162201411</t>
  </si>
  <si>
    <t>Vodorovné přemístění kmenů stromů listnatých do 1 km D kmene do 300 mm</t>
  </si>
  <si>
    <t>162201412</t>
  </si>
  <si>
    <t>Vodorovné přemístění kmenů stromů listnatých do 1 km D kmene do 500 mm</t>
  </si>
  <si>
    <t>24</t>
  </si>
  <si>
    <t>13</t>
  </si>
  <si>
    <t>162301931</t>
  </si>
  <si>
    <t>Příplatek k vodorovnému přemístění větví stromů listnatých D kmene do 300 mm ZKD 1 km</t>
  </si>
  <si>
    <t>26</t>
  </si>
  <si>
    <t>předpokládaná vzdálenost 20 km</t>
  </si>
  <si>
    <t>"slivoň - průměr kmene 82 cm =" (20-1)*1</t>
  </si>
  <si>
    <t>"stromy bez povolení =" (20-1)*2</t>
  </si>
  <si>
    <t>162301932</t>
  </si>
  <si>
    <t>Příplatek k vodorovnému přemístění větví stromů listnatých D kmene do 500 mm ZKD 1 km</t>
  </si>
  <si>
    <t>28</t>
  </si>
  <si>
    <t>"slivoň - průměr kmene 101 cm =" (20-1)*1</t>
  </si>
  <si>
    <t>"ořešák - proměr kmene 140 cm =" (20-1)*1</t>
  </si>
  <si>
    <t>162301951</t>
  </si>
  <si>
    <t>Příplatek k vodorovnému přemístění kmenů stromů listnatých D kmene do 300 mm ZKD 1 km</t>
  </si>
  <si>
    <t>30</t>
  </si>
  <si>
    <t>162301952</t>
  </si>
  <si>
    <t>Příplatek k vodorovnému přemístění kmenů stromů listnatých D kmene do 500 mm ZKD 1 km</t>
  </si>
  <si>
    <t>32</t>
  </si>
  <si>
    <t>17</t>
  </si>
  <si>
    <t>162751117</t>
  </si>
  <si>
    <t>Vodorovné přemístění do 10000 m výkopku/sypaniny z horniny třídy těžitelnosti I, skupiny 1 až 3</t>
  </si>
  <si>
    <t>34</t>
  </si>
  <si>
    <t>"z odkopu pro konstrukci vozovky =" 300,0</t>
  </si>
  <si>
    <t>"vytlačená kubatura z výkopu chrániček =" 0,75+1,875</t>
  </si>
  <si>
    <t>162751119</t>
  </si>
  <si>
    <t>Příplatek k vodorovnému přemístění výkopku/sypaniny z horniny třídy těžitelnosti I, skupiny 1 až 3 ZKD 1000 m přes 10000 m</t>
  </si>
  <si>
    <t>36</t>
  </si>
  <si>
    <t>předpokládaná vzdálenost 15 km</t>
  </si>
  <si>
    <t>"z odkopu pro konstrukci vozovky =" (15-10)*300,0</t>
  </si>
  <si>
    <t>"vytlačená kubatura z výkopu chrániček =" (15-10)*2,625</t>
  </si>
  <si>
    <t>19</t>
  </si>
  <si>
    <t>171201231</t>
  </si>
  <si>
    <t>Poplatek za uložení zeminy a kamení na recyklační skládce (skládkovné) kód odpadu 17 05 04</t>
  </si>
  <si>
    <t>t</t>
  </si>
  <si>
    <t>38</t>
  </si>
  <si>
    <t>"z odkopu pro konstrukci vozovky =" 1,80*300,0</t>
  </si>
  <si>
    <t>"vytlačená kubatura z výkopu chrániček =" 1,80*2,625</t>
  </si>
  <si>
    <t>171251201</t>
  </si>
  <si>
    <t>Uložení sypaniny na skládky nebo meziskládky</t>
  </si>
  <si>
    <t>40</t>
  </si>
  <si>
    <t>"z výkopu pro konstrukci vozovky =" 300,0</t>
  </si>
  <si>
    <t>"vytlačená kubatura z výkopu chrániček =" 2,625</t>
  </si>
  <si>
    <t>174111101</t>
  </si>
  <si>
    <t>Zásyp jam, šachet rýh nebo kolem objektů sypaninou se zhutněním ručně</t>
  </si>
  <si>
    <t>42</t>
  </si>
  <si>
    <t>zpětný zásyp rýh pro chráničky</t>
  </si>
  <si>
    <t>"celkový výkop =" 9,0</t>
  </si>
  <si>
    <t>"vytlačená kubatura - podkladní deska a obetonování =" -0,75-1,875</t>
  </si>
  <si>
    <t>175111101</t>
  </si>
  <si>
    <t>Obsypání potrubí ručně sypaninou bez prohození, uloženou do 3 m</t>
  </si>
  <si>
    <t>44</t>
  </si>
  <si>
    <t>"obsyp propustku po vrstvách max. tl. 0,15 m =" 0,5*1,20*12,0 - (0,2*0,2*3,14*12,0)</t>
  </si>
  <si>
    <t>23</t>
  </si>
  <si>
    <t>M</t>
  </si>
  <si>
    <t>58344171</t>
  </si>
  <si>
    <t>štěrkodrť frakce 0/32</t>
  </si>
  <si>
    <t>46</t>
  </si>
  <si>
    <t>"spotřeba =" 2,2 * 5,693</t>
  </si>
  <si>
    <t>181152302</t>
  </si>
  <si>
    <t>Úprava pláně pro silnice a dálnice v zářezech se zhutněním</t>
  </si>
  <si>
    <t>48</t>
  </si>
  <si>
    <t>"Skladba A - s dlažbou =" 890,0</t>
  </si>
  <si>
    <t>"Skladba A - bez dlažby =" 25,0</t>
  </si>
  <si>
    <t>25</t>
  </si>
  <si>
    <t>181351103</t>
  </si>
  <si>
    <t>Rozprostření ornice tl vrstvy do 200 mm pl do 500 m2 v rovině nebo ve svahu do 1:5 strojně</t>
  </si>
  <si>
    <t>50</t>
  </si>
  <si>
    <t>ohumusování ploch kolem obrub</t>
  </si>
  <si>
    <t>"zpětná úprava ploch-ohumusování v tl. 150 mm =" 130,0</t>
  </si>
  <si>
    <t>10364101</t>
  </si>
  <si>
    <t>zemina pro terénní úpravy -  ornice</t>
  </si>
  <si>
    <t>52</t>
  </si>
  <si>
    <t>"spotřeba =" 1,2*0,15*130,0</t>
  </si>
  <si>
    <t>27</t>
  </si>
  <si>
    <t>181411121</t>
  </si>
  <si>
    <t>Založení lučního trávníku výsevem plochy do 1000 m2 v rovině a ve svahu do 1:5</t>
  </si>
  <si>
    <t>54</t>
  </si>
  <si>
    <t>"úprava ploch po ohumusování =" 130,0</t>
  </si>
  <si>
    <t>00572472</t>
  </si>
  <si>
    <t>osivo směs travní krajinná-rovinná</t>
  </si>
  <si>
    <t>kg</t>
  </si>
  <si>
    <t>56</t>
  </si>
  <si>
    <t>"spotřeba =" 0,035*130,0</t>
  </si>
  <si>
    <t>29</t>
  </si>
  <si>
    <t>181912112</t>
  </si>
  <si>
    <t>Úprava pláně v hornině třídy těžitelnosti I, skupiny 3 se zhutněním ručně</t>
  </si>
  <si>
    <t>58</t>
  </si>
  <si>
    <t>"zhutnění základové spáry pro propustek =" 1,20 * 12,0</t>
  </si>
  <si>
    <t>183403114</t>
  </si>
  <si>
    <t>Obdělání půdy kultivátorováním v rovině a svahu do 1:5</t>
  </si>
  <si>
    <t>60</t>
  </si>
  <si>
    <t>"zpětná úprava ploch =" 130,0</t>
  </si>
  <si>
    <t>31</t>
  </si>
  <si>
    <t>183403153</t>
  </si>
  <si>
    <t>Obdělání půdy hrabáním v rovině a svahu do 1:5</t>
  </si>
  <si>
    <t>62</t>
  </si>
  <si>
    <t>183403161</t>
  </si>
  <si>
    <t>Obdělání půdy válením v rovině a svahu do 1:5</t>
  </si>
  <si>
    <t>64</t>
  </si>
  <si>
    <t>Svislé a kompletní konstrukce</t>
  </si>
  <si>
    <t>33</t>
  </si>
  <si>
    <t>339921132.2</t>
  </si>
  <si>
    <t>Osazování betonových palisád do betonového základu C20/25 v řadě výšky prvku přes 0,5 do 1 m</t>
  </si>
  <si>
    <t>66</t>
  </si>
  <si>
    <t>"osazení palisády dl. 0,80 půlkruhového průžezu (ve sjezdech 3 a 9) =" 6,0</t>
  </si>
  <si>
    <t>59228413.1</t>
  </si>
  <si>
    <t>palisáda betonová tyčová půlkulatá přírodní 97x120x800mm</t>
  </si>
  <si>
    <t>68</t>
  </si>
  <si>
    <t>"spotřeba =" 6,0/0,10 * 1,01</t>
  </si>
  <si>
    <t>Vodorovné konstrukce</t>
  </si>
  <si>
    <t>35</t>
  </si>
  <si>
    <t>451573111</t>
  </si>
  <si>
    <t>Lože pod potrubí otevřený výkop ze štěrkopísku</t>
  </si>
  <si>
    <t>70</t>
  </si>
  <si>
    <t>"lože ze štěrkopísku pod propustek tl. 0,20 m =" 1,20 * 0,20 * 12,0</t>
  </si>
  <si>
    <t>452311131</t>
  </si>
  <si>
    <t>Podkladní desky z betonu prostého tř. C 12/15 otevřený výkop</t>
  </si>
  <si>
    <t>72</t>
  </si>
  <si>
    <t>"chránička CETIN =" 8,0 * 0,5 * 0,10</t>
  </si>
  <si>
    <t>"chránička SŽ =" 7,0 * 0,5 * 0,10</t>
  </si>
  <si>
    <t>37</t>
  </si>
  <si>
    <t>465513156</t>
  </si>
  <si>
    <t>Dlažba svahu u opěr z upraveného lomového žulového kamene tl 200 mm do lože C 25/30 pl do 10 m2</t>
  </si>
  <si>
    <t>74</t>
  </si>
  <si>
    <t>"odláždění na vtoku a na výtoku =" 5,0</t>
  </si>
  <si>
    <t>Komunikace pozemní</t>
  </si>
  <si>
    <t>564851111</t>
  </si>
  <si>
    <t>Podklad ze štěrkodrtě ŠD tl 150 mm</t>
  </si>
  <si>
    <t>76</t>
  </si>
  <si>
    <t>"plochy za obrubou vysypané štěrkodrtí  8/16 =" 80,0</t>
  </si>
  <si>
    <t>39</t>
  </si>
  <si>
    <t>564871111</t>
  </si>
  <si>
    <t>Podklad ze štěrkodrtě ŠD tl 250 mm</t>
  </si>
  <si>
    <t>78</t>
  </si>
  <si>
    <t>"skladba A, ŠDb 0/32; 250 mm - s dlažbou =" 890,0</t>
  </si>
  <si>
    <t>"skladba A, ŠDb 0/32; 250 mm - bez dlažby =" 25,0</t>
  </si>
  <si>
    <t>596212213</t>
  </si>
  <si>
    <t>Kladení zámkové dlažby pozemních komunikací tl 80 mm skupiny A pl přes 300 m2</t>
  </si>
  <si>
    <t>80</t>
  </si>
  <si>
    <t>"Skladba A =" 890,0</t>
  </si>
  <si>
    <t>41</t>
  </si>
  <si>
    <t>59245020</t>
  </si>
  <si>
    <t>dlažba tvar obdélník betonová 200x100x80mm přírodní</t>
  </si>
  <si>
    <t>82</t>
  </si>
  <si>
    <t>"spotřeba =" 1,01*890,0</t>
  </si>
  <si>
    <t>Trubní vedení</t>
  </si>
  <si>
    <t>871350410.1</t>
  </si>
  <si>
    <t>Montáž kanalizačního potrubí korugovaného SN 10 z polypropylenu DN 200</t>
  </si>
  <si>
    <t>84</t>
  </si>
  <si>
    <t>včetně zemních prací-výkop, lože,obsyp, zpětný zásyp z ŠD, odvoz přebytečné kubatury</t>
  </si>
  <si>
    <t>hloubka rýhy až 3,0 m včetně zřízení a odstranění pažení rýhy</t>
  </si>
  <si>
    <t>"přípojka DN 150 v komunikaci =" 90,0</t>
  </si>
  <si>
    <t>43</t>
  </si>
  <si>
    <t>28617043</t>
  </si>
  <si>
    <t>trubka kanalizační PP korugovaná DN 150x6000mm SN10</t>
  </si>
  <si>
    <t>86</t>
  </si>
  <si>
    <t>"přípojky ve vozovce =" 90,0</t>
  </si>
  <si>
    <t>899331111</t>
  </si>
  <si>
    <t>Výšková úprava uličního vstupu nebo vpusti do 200 mm zvýšením poklopu</t>
  </si>
  <si>
    <t>88</t>
  </si>
  <si>
    <t>"Úprava poklopu šachty =" 7</t>
  </si>
  <si>
    <t>45</t>
  </si>
  <si>
    <t>899431111</t>
  </si>
  <si>
    <t>Výšková úprava uličního vstupu nebo vpusti do 200 mm zvýšením krycího hrnce, šoupěte nebo hydrantu</t>
  </si>
  <si>
    <t>90</t>
  </si>
  <si>
    <t>"Výšková úprava šoupat =" 7</t>
  </si>
  <si>
    <t>899623141</t>
  </si>
  <si>
    <t>Obetonování potrubí nebo zdiva stok betonem prostým tř. C 12/15 otevřený výkop</t>
  </si>
  <si>
    <t>92</t>
  </si>
  <si>
    <t>"chránička CETIN =" 8,0 * 0,5 * 0,25</t>
  </si>
  <si>
    <t>"chránička SŽ =" 7,0 * 0,5 * 0,25</t>
  </si>
  <si>
    <t>47</t>
  </si>
  <si>
    <t>899722113</t>
  </si>
  <si>
    <t>Krytí potrubí z plastů výstražnou fólií z PVC 34cm</t>
  </si>
  <si>
    <t>94</t>
  </si>
  <si>
    <t>"chránička CETIN =" 8,0</t>
  </si>
  <si>
    <t>"chránička SŽ =" 7,0</t>
  </si>
  <si>
    <t>Ostatní konstrukce a práce, bourání</t>
  </si>
  <si>
    <t>914111121</t>
  </si>
  <si>
    <t>Montáž svislé dopravní značky do velikosti 2 m2 objímkami na sloupek nebo konzolu</t>
  </si>
  <si>
    <t>96</t>
  </si>
  <si>
    <t>"značka IP8a =" 1</t>
  </si>
  <si>
    <t>"značka IP8b =" 1</t>
  </si>
  <si>
    <t>49</t>
  </si>
  <si>
    <t>40445627.1</t>
  </si>
  <si>
    <t>informativní značky provozní IZ8 1000x1500mm</t>
  </si>
  <si>
    <t>98</t>
  </si>
  <si>
    <t>914511112</t>
  </si>
  <si>
    <t>Montáž sloupku dopravních značek délky do 3,5 m s betonovým základem a patkou</t>
  </si>
  <si>
    <t>100</t>
  </si>
  <si>
    <t>"osazení sloupků pro IZ8 - 2 sloupky na značku =" 2 * 2</t>
  </si>
  <si>
    <t>51</t>
  </si>
  <si>
    <t>404452250</t>
  </si>
  <si>
    <t>sloupek pro dopravní značku Zn D 60mm v 3,5m</t>
  </si>
  <si>
    <t>102</t>
  </si>
  <si>
    <t>"osazení sloupků pro IZ8a,b =" 4</t>
  </si>
  <si>
    <t>916131213.2</t>
  </si>
  <si>
    <t>Osazení silničního obrubníku betonového stojatého s boční opěrou do lože z betonu prostého C20/25</t>
  </si>
  <si>
    <t>104</t>
  </si>
  <si>
    <t>"obrubník 15/25, lože z betonu C20/25n XF3 =" 350,0</t>
  </si>
  <si>
    <t>"obrubník nájezdový 15/15, lože z betonu C20/25n XF3 =" 90,0</t>
  </si>
  <si>
    <t>"obrubník přechodový 15/15-25 levý, lože z betonu C20/25n XF3 =" 9,0</t>
  </si>
  <si>
    <t>"obrubník přechodový 15/15-25 pravý, lože z betonu C20/25n XF3 =" 9,0</t>
  </si>
  <si>
    <t>53</t>
  </si>
  <si>
    <t>59217031</t>
  </si>
  <si>
    <t>obrubník betonový silniční 1000x150x250mm</t>
  </si>
  <si>
    <t>106</t>
  </si>
  <si>
    <t>"spotřeba =" 1,01*350,0</t>
  </si>
  <si>
    <t>59217029</t>
  </si>
  <si>
    <t>obrubník betonový silniční nájezdový 1000x150x150mm</t>
  </si>
  <si>
    <t>108</t>
  </si>
  <si>
    <t>"spotřeba =" 1,01*90,0</t>
  </si>
  <si>
    <t>55</t>
  </si>
  <si>
    <t>59217030</t>
  </si>
  <si>
    <t>obrubník betonový silniční přechodový 1000x150x150-250mm</t>
  </si>
  <si>
    <t>110</t>
  </si>
  <si>
    <t>"levý, spotřeba =" 1,01*9,0</t>
  </si>
  <si>
    <t>"pravý, spotřeba =" 1,01*9,0</t>
  </si>
  <si>
    <t>916231213.2</t>
  </si>
  <si>
    <t>Osazení chodníkového obrubníku betonového stojatého s boční opěrou do lože z betonu prostého C20/25</t>
  </si>
  <si>
    <t>112</t>
  </si>
  <si>
    <t>"obrubník 10/25, lože z betonu C20/25n XF3 =" 40,0</t>
  </si>
  <si>
    <t>57</t>
  </si>
  <si>
    <t>59217017</t>
  </si>
  <si>
    <t>obrubník betonový chodníkový 1000x100x250mm</t>
  </si>
  <si>
    <t>114</t>
  </si>
  <si>
    <t>"spotřeba =" 1,01*40,0</t>
  </si>
  <si>
    <t>919551112</t>
  </si>
  <si>
    <t>Zřízení propustku z trub plastových PE rýhovaných se spojkami nebo s hrdlem DN 400 mm</t>
  </si>
  <si>
    <t>116</t>
  </si>
  <si>
    <t>"zřízení propustku v km 0,001 50 z trub Pecor Optima DN 400 vč.seříznutí čel ve sklonu 1:2 =" 12,0</t>
  </si>
  <si>
    <t>59</t>
  </si>
  <si>
    <t>56241111</t>
  </si>
  <si>
    <t>trouba HDPE flexibilní 8kPA D 400mm</t>
  </si>
  <si>
    <t>118</t>
  </si>
  <si>
    <t>919726122</t>
  </si>
  <si>
    <t>Geotextilie pro ochranu, separaci a filtraci netkaná měrná hmotnost do 300 g/m2</t>
  </si>
  <si>
    <t>120</t>
  </si>
  <si>
    <t>"plochy za obrubou vysypané štěrkodrtí =" 80,0</t>
  </si>
  <si>
    <t>61</t>
  </si>
  <si>
    <t>919732211</t>
  </si>
  <si>
    <t>Styčná spára napojení nového živičného povrchu na stávající za tepla š 15 mm hl 25 mm s prořezáním</t>
  </si>
  <si>
    <t>122</t>
  </si>
  <si>
    <t>919735112</t>
  </si>
  <si>
    <t>Řezání stávajícího živičného krytu hl do 100 mm</t>
  </si>
  <si>
    <t>124</t>
  </si>
  <si>
    <t>"Zařezání vozovky =" 15,0</t>
  </si>
  <si>
    <t>63</t>
  </si>
  <si>
    <t>919735122</t>
  </si>
  <si>
    <t>Řezání stávajícího betonového krytu hl do 100 mm</t>
  </si>
  <si>
    <t>126</t>
  </si>
  <si>
    <t>"řezání betonové dlažby =" 100,0</t>
  </si>
  <si>
    <t>935111211</t>
  </si>
  <si>
    <t>Osazení příkopového žlabu do štěrkopísku tl 100 mm z betonových tvárnic š 800 mm</t>
  </si>
  <si>
    <t>128</t>
  </si>
  <si>
    <t>"osazení žlabu kolem na vtoku a výtoku =" 2 *1,0</t>
  </si>
  <si>
    <t>65</t>
  </si>
  <si>
    <t>59227723</t>
  </si>
  <si>
    <t>žlab dvouvrstvý vibrolisovaný pro povrchové odvodnění betonový 80x330x590/669mm</t>
  </si>
  <si>
    <t>130</t>
  </si>
  <si>
    <t>"spotřeba =" 2,0/0,330 * 1,01</t>
  </si>
  <si>
    <t>935113112.1</t>
  </si>
  <si>
    <t>Osazení odvodňovacího polymerbetonového žlabu - délka 5,0 m</t>
  </si>
  <si>
    <t>kpl</t>
  </si>
  <si>
    <t>132</t>
  </si>
  <si>
    <t>žlab odvodňovací uzavřený profil žlabu ve tvaru písmene "V" včetně obetonování a odtokové vpusti s kalovým košem</t>
  </si>
  <si>
    <t>"žlab 1 - včetně nutného přořezu 0,5 m =" 1</t>
  </si>
  <si>
    <t>67</t>
  </si>
  <si>
    <t>935113112.2</t>
  </si>
  <si>
    <t>Osazení odvodňovacího polymerbetonového žlabu - délka 4,70 m</t>
  </si>
  <si>
    <t>134</t>
  </si>
  <si>
    <t>"žlab 4 - včetně nutného přořezu 0,8 m =" 1</t>
  </si>
  <si>
    <t>935113112.3</t>
  </si>
  <si>
    <t>Osazení odvodňovacího polymerbetonového žlabu - délka 3,50 m</t>
  </si>
  <si>
    <t>136</t>
  </si>
  <si>
    <t>"žlab 2,3,5,6,7,8 - včetně nutného přořezu 0,5 m =" 6</t>
  </si>
  <si>
    <t>69</t>
  </si>
  <si>
    <t>938902112</t>
  </si>
  <si>
    <t>Čištění příkopů komunikací příkopovým rypadlem objem nánosu do 0,3 m3/m</t>
  </si>
  <si>
    <t>138</t>
  </si>
  <si>
    <t>"pročištění příkopu před a za propustkem =" 2* 5,0</t>
  </si>
  <si>
    <t>966008112</t>
  </si>
  <si>
    <t>Bourání trubního propustku do DN 500</t>
  </si>
  <si>
    <t>140</t>
  </si>
  <si>
    <t>"vybourání stáv.propustku DN 400 v km 0,001 50 včetně odkopání =" 12,0</t>
  </si>
  <si>
    <t>71</t>
  </si>
  <si>
    <t>977151124</t>
  </si>
  <si>
    <t>Jádrové vrty diamantovými korunkami do D 180 mm do stavebních materiálů</t>
  </si>
  <si>
    <t>142</t>
  </si>
  <si>
    <t>"navrtávka pro napojení přípojek do šachet =" 8*0,20</t>
  </si>
  <si>
    <t>979054451</t>
  </si>
  <si>
    <t>Očištění vybouraných zámkových dlaždic s původním spárováním z kameniva těženého</t>
  </si>
  <si>
    <t>144</t>
  </si>
  <si>
    <t>73</t>
  </si>
  <si>
    <t>990-102R1</t>
  </si>
  <si>
    <t>Půlená chránička DN 110 - dodávka a montáž</t>
  </si>
  <si>
    <t>146</t>
  </si>
  <si>
    <t>990-102R2</t>
  </si>
  <si>
    <t>chránička DN 110 - dodávka a montáž</t>
  </si>
  <si>
    <t>148</t>
  </si>
  <si>
    <t>75</t>
  </si>
  <si>
    <t>990-102R3</t>
  </si>
  <si>
    <t>Označení konců chrániček - elektronické markry - dodávka a montáž</t>
  </si>
  <si>
    <t>150</t>
  </si>
  <si>
    <t>"chránička CETIN =" 2</t>
  </si>
  <si>
    <t>"chránička SŽ =" 2</t>
  </si>
  <si>
    <t>997</t>
  </si>
  <si>
    <t>Přesun sutě</t>
  </si>
  <si>
    <t>997221551</t>
  </si>
  <si>
    <t>Vodorovná doprava suti ze sypkých materiálů do 1 km</t>
  </si>
  <si>
    <t>152</t>
  </si>
  <si>
    <t>"suť z pročištění příkopu před a za propustkem =" 0,194*10,0</t>
  </si>
  <si>
    <t>77</t>
  </si>
  <si>
    <t>997221559</t>
  </si>
  <si>
    <t>Příplatek ZKD 1 km u vodorovné dopravy suti ze sypkých materiálů</t>
  </si>
  <si>
    <t>154</t>
  </si>
  <si>
    <t>"suť z pročištění příkopu před a za propustkem =" (15-1)*1,940</t>
  </si>
  <si>
    <t>997221561</t>
  </si>
  <si>
    <t>Vodorovná doprava suti z kusových materiálů do 1 km</t>
  </si>
  <si>
    <t>156</t>
  </si>
  <si>
    <t>"vybourání propustku =" 0,980*12,0</t>
  </si>
  <si>
    <t>79</t>
  </si>
  <si>
    <t>997221569</t>
  </si>
  <si>
    <t>Příplatek ZKD 1 km u vodorovné dopravy suti z kusových materiálů</t>
  </si>
  <si>
    <t>158</t>
  </si>
  <si>
    <t>"suť z vybourání propustku =" (15-1)*11,760</t>
  </si>
  <si>
    <t>997221571</t>
  </si>
  <si>
    <t>Vodorovná doprava vybouraných hmot do 1 km</t>
  </si>
  <si>
    <t>160</t>
  </si>
  <si>
    <t>"Vybourání obruby 15/30 =" 0,205*65,0</t>
  </si>
  <si>
    <t>81</t>
  </si>
  <si>
    <t>997221579</t>
  </si>
  <si>
    <t>Příplatek ZKD 1 km u vodorovné dopravy vybouraných hmot</t>
  </si>
  <si>
    <t>162</t>
  </si>
  <si>
    <t>"Vybourání obruby 15/30 =" (15-1)*13,325</t>
  </si>
  <si>
    <t>997221861</t>
  </si>
  <si>
    <t>Poplatek za uložení stavebního odpadu na recyklační skládce (skládkovné) z prostého betonu pod kódem 17 01 01</t>
  </si>
  <si>
    <t>164</t>
  </si>
  <si>
    <t>"suť z vybourání propustku =" 11,760</t>
  </si>
  <si>
    <t>"Vybourání obruby 15/30 =" 13,325</t>
  </si>
  <si>
    <t>83</t>
  </si>
  <si>
    <t>997221873</t>
  </si>
  <si>
    <t>Poplatek za uložení stavebního odpadu na recyklační skládce (skládkovné) zeminy a kamení zatříděného do Katalogu odpadů pod kódem 17 05 04</t>
  </si>
  <si>
    <t>166</t>
  </si>
  <si>
    <t>"suť z pročištění příkopu před a za propustkem =" 1,940</t>
  </si>
  <si>
    <t>998</t>
  </si>
  <si>
    <t>Přesun hmot</t>
  </si>
  <si>
    <t>998223011</t>
  </si>
  <si>
    <t>Přesun hmot pro pozemní komunikace s krytem dlážděným</t>
  </si>
  <si>
    <t>168</t>
  </si>
  <si>
    <t>1.2 - Výměna podloží - se...</t>
  </si>
  <si>
    <t>"odkop výměny podloží v tl. 30 cm =" 0,30*835,0</t>
  </si>
  <si>
    <t>"z odkopu pro výměnu podloží v tl. 30 cm =" 250,50</t>
  </si>
  <si>
    <t>"z odkopu pro výměnu podloží v tl. 30 cm =" (15-10)*250,50</t>
  </si>
  <si>
    <t>"z odkopu pro výměnu podloží v tl. 30 cm =" 1,80*250,50</t>
  </si>
  <si>
    <t>"z výkopu pro výměnu podloží v tl. 30 cm =" 250,50</t>
  </si>
  <si>
    <t>"plocha výměny podloží v tl. 30 cm =" 835,0</t>
  </si>
  <si>
    <t>zeminová deska mocnosti 0,3 m z hutněného drceného kameniva po vrstvách 150 mm</t>
  </si>
  <si>
    <t>"ŠDb 0/63 =" 2*835,0</t>
  </si>
  <si>
    <t>998225111</t>
  </si>
  <si>
    <t>Přesun hmot pro pozemní komunikace s krytem z kamene, monolitickým betonovým nebo živičným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</si>
</sst>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4" fontId="11" fillId="0" borderId="19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6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7" t="s">
        <v>14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2"/>
      <c r="AQ5" s="22"/>
      <c r="AR5" s="20"/>
      <c r="BE5" s="25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9" t="s">
        <v>17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2"/>
      <c r="AQ6" s="22"/>
      <c r="AR6" s="20"/>
      <c r="BE6" s="25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5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5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55"/>
      <c r="BS13" s="17" t="s">
        <v>6</v>
      </c>
    </row>
    <row r="14" spans="2:71" ht="12.75">
      <c r="B14" s="21"/>
      <c r="C14" s="22"/>
      <c r="D14" s="22"/>
      <c r="E14" s="260" t="s">
        <v>28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5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5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5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5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5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5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5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5"/>
    </row>
    <row r="23" spans="2:57" s="1" customFormat="1" ht="16.5" customHeight="1">
      <c r="B23" s="21"/>
      <c r="C23" s="22"/>
      <c r="D23" s="22"/>
      <c r="E23" s="262" t="s">
        <v>1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O23" s="22"/>
      <c r="AP23" s="22"/>
      <c r="AQ23" s="22"/>
      <c r="AR23" s="20"/>
      <c r="BE23" s="25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5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63">
        <f>ROUND(AG94,2)</f>
        <v>0</v>
      </c>
      <c r="AL26" s="264"/>
      <c r="AM26" s="264"/>
      <c r="AN26" s="264"/>
      <c r="AO26" s="264"/>
      <c r="AP26" s="36"/>
      <c r="AQ26" s="36"/>
      <c r="AR26" s="39"/>
      <c r="BE26" s="25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5" t="s">
        <v>34</v>
      </c>
      <c r="M28" s="265"/>
      <c r="N28" s="265"/>
      <c r="O28" s="265"/>
      <c r="P28" s="265"/>
      <c r="Q28" s="36"/>
      <c r="R28" s="36"/>
      <c r="S28" s="36"/>
      <c r="T28" s="36"/>
      <c r="U28" s="36"/>
      <c r="V28" s="36"/>
      <c r="W28" s="265" t="s">
        <v>35</v>
      </c>
      <c r="X28" s="265"/>
      <c r="Y28" s="265"/>
      <c r="Z28" s="265"/>
      <c r="AA28" s="265"/>
      <c r="AB28" s="265"/>
      <c r="AC28" s="265"/>
      <c r="AD28" s="265"/>
      <c r="AE28" s="265"/>
      <c r="AF28" s="36"/>
      <c r="AG28" s="36"/>
      <c r="AH28" s="36"/>
      <c r="AI28" s="36"/>
      <c r="AJ28" s="36"/>
      <c r="AK28" s="265" t="s">
        <v>36</v>
      </c>
      <c r="AL28" s="265"/>
      <c r="AM28" s="265"/>
      <c r="AN28" s="265"/>
      <c r="AO28" s="265"/>
      <c r="AP28" s="36"/>
      <c r="AQ28" s="36"/>
      <c r="AR28" s="39"/>
      <c r="BE28" s="255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68">
        <v>0.21</v>
      </c>
      <c r="M29" s="267"/>
      <c r="N29" s="267"/>
      <c r="O29" s="267"/>
      <c r="P29" s="267"/>
      <c r="Q29" s="41"/>
      <c r="R29" s="41"/>
      <c r="S29" s="41"/>
      <c r="T29" s="41"/>
      <c r="U29" s="41"/>
      <c r="V29" s="41"/>
      <c r="W29" s="266">
        <f>ROUND(AZ94,2)</f>
        <v>0</v>
      </c>
      <c r="X29" s="267"/>
      <c r="Y29" s="267"/>
      <c r="Z29" s="267"/>
      <c r="AA29" s="267"/>
      <c r="AB29" s="267"/>
      <c r="AC29" s="267"/>
      <c r="AD29" s="267"/>
      <c r="AE29" s="267"/>
      <c r="AF29" s="41"/>
      <c r="AG29" s="41"/>
      <c r="AH29" s="41"/>
      <c r="AI29" s="41"/>
      <c r="AJ29" s="41"/>
      <c r="AK29" s="266">
        <f>ROUND(AV94,2)</f>
        <v>0</v>
      </c>
      <c r="AL29" s="267"/>
      <c r="AM29" s="267"/>
      <c r="AN29" s="267"/>
      <c r="AO29" s="267"/>
      <c r="AP29" s="41"/>
      <c r="AQ29" s="41"/>
      <c r="AR29" s="42"/>
      <c r="BE29" s="256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68">
        <v>0.15</v>
      </c>
      <c r="M30" s="267"/>
      <c r="N30" s="267"/>
      <c r="O30" s="267"/>
      <c r="P30" s="267"/>
      <c r="Q30" s="41"/>
      <c r="R30" s="41"/>
      <c r="S30" s="41"/>
      <c r="T30" s="41"/>
      <c r="U30" s="41"/>
      <c r="V30" s="41"/>
      <c r="W30" s="266">
        <f>ROUND(BA94,2)</f>
        <v>0</v>
      </c>
      <c r="X30" s="267"/>
      <c r="Y30" s="267"/>
      <c r="Z30" s="267"/>
      <c r="AA30" s="267"/>
      <c r="AB30" s="267"/>
      <c r="AC30" s="267"/>
      <c r="AD30" s="267"/>
      <c r="AE30" s="267"/>
      <c r="AF30" s="41"/>
      <c r="AG30" s="41"/>
      <c r="AH30" s="41"/>
      <c r="AI30" s="41"/>
      <c r="AJ30" s="41"/>
      <c r="AK30" s="266">
        <f>ROUND(AW94,2)</f>
        <v>0</v>
      </c>
      <c r="AL30" s="267"/>
      <c r="AM30" s="267"/>
      <c r="AN30" s="267"/>
      <c r="AO30" s="267"/>
      <c r="AP30" s="41"/>
      <c r="AQ30" s="41"/>
      <c r="AR30" s="42"/>
      <c r="BE30" s="256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68">
        <v>0.21</v>
      </c>
      <c r="M31" s="267"/>
      <c r="N31" s="267"/>
      <c r="O31" s="267"/>
      <c r="P31" s="267"/>
      <c r="Q31" s="41"/>
      <c r="R31" s="41"/>
      <c r="S31" s="41"/>
      <c r="T31" s="41"/>
      <c r="U31" s="41"/>
      <c r="V31" s="41"/>
      <c r="W31" s="266">
        <f>ROUND(BB94,2)</f>
        <v>0</v>
      </c>
      <c r="X31" s="267"/>
      <c r="Y31" s="267"/>
      <c r="Z31" s="267"/>
      <c r="AA31" s="267"/>
      <c r="AB31" s="267"/>
      <c r="AC31" s="267"/>
      <c r="AD31" s="267"/>
      <c r="AE31" s="267"/>
      <c r="AF31" s="41"/>
      <c r="AG31" s="41"/>
      <c r="AH31" s="41"/>
      <c r="AI31" s="41"/>
      <c r="AJ31" s="41"/>
      <c r="AK31" s="266">
        <v>0</v>
      </c>
      <c r="AL31" s="267"/>
      <c r="AM31" s="267"/>
      <c r="AN31" s="267"/>
      <c r="AO31" s="267"/>
      <c r="AP31" s="41"/>
      <c r="AQ31" s="41"/>
      <c r="AR31" s="42"/>
      <c r="BE31" s="256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68">
        <v>0.15</v>
      </c>
      <c r="M32" s="267"/>
      <c r="N32" s="267"/>
      <c r="O32" s="267"/>
      <c r="P32" s="267"/>
      <c r="Q32" s="41"/>
      <c r="R32" s="41"/>
      <c r="S32" s="41"/>
      <c r="T32" s="41"/>
      <c r="U32" s="41"/>
      <c r="V32" s="41"/>
      <c r="W32" s="266">
        <f>ROUND(BC94,2)</f>
        <v>0</v>
      </c>
      <c r="X32" s="267"/>
      <c r="Y32" s="267"/>
      <c r="Z32" s="267"/>
      <c r="AA32" s="267"/>
      <c r="AB32" s="267"/>
      <c r="AC32" s="267"/>
      <c r="AD32" s="267"/>
      <c r="AE32" s="267"/>
      <c r="AF32" s="41"/>
      <c r="AG32" s="41"/>
      <c r="AH32" s="41"/>
      <c r="AI32" s="41"/>
      <c r="AJ32" s="41"/>
      <c r="AK32" s="266">
        <v>0</v>
      </c>
      <c r="AL32" s="267"/>
      <c r="AM32" s="267"/>
      <c r="AN32" s="267"/>
      <c r="AO32" s="267"/>
      <c r="AP32" s="41"/>
      <c r="AQ32" s="41"/>
      <c r="AR32" s="42"/>
      <c r="BE32" s="256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68">
        <v>0</v>
      </c>
      <c r="M33" s="267"/>
      <c r="N33" s="267"/>
      <c r="O33" s="267"/>
      <c r="P33" s="267"/>
      <c r="Q33" s="41"/>
      <c r="R33" s="41"/>
      <c r="S33" s="41"/>
      <c r="T33" s="41"/>
      <c r="U33" s="41"/>
      <c r="V33" s="41"/>
      <c r="W33" s="266">
        <f>ROUND(BD94,2)</f>
        <v>0</v>
      </c>
      <c r="X33" s="267"/>
      <c r="Y33" s="267"/>
      <c r="Z33" s="267"/>
      <c r="AA33" s="267"/>
      <c r="AB33" s="267"/>
      <c r="AC33" s="267"/>
      <c r="AD33" s="267"/>
      <c r="AE33" s="267"/>
      <c r="AF33" s="41"/>
      <c r="AG33" s="41"/>
      <c r="AH33" s="41"/>
      <c r="AI33" s="41"/>
      <c r="AJ33" s="41"/>
      <c r="AK33" s="266">
        <v>0</v>
      </c>
      <c r="AL33" s="267"/>
      <c r="AM33" s="267"/>
      <c r="AN33" s="267"/>
      <c r="AO33" s="267"/>
      <c r="AP33" s="41"/>
      <c r="AQ33" s="41"/>
      <c r="AR33" s="42"/>
      <c r="BE33" s="25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5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69" t="s">
        <v>45</v>
      </c>
      <c r="Y35" s="270"/>
      <c r="Z35" s="270"/>
      <c r="AA35" s="270"/>
      <c r="AB35" s="270"/>
      <c r="AC35" s="45"/>
      <c r="AD35" s="45"/>
      <c r="AE35" s="45"/>
      <c r="AF35" s="45"/>
      <c r="AG35" s="45"/>
      <c r="AH35" s="45"/>
      <c r="AI35" s="45"/>
      <c r="AJ35" s="45"/>
      <c r="AK35" s="271">
        <f>SUM(AK26:AK33)</f>
        <v>0</v>
      </c>
      <c r="AL35" s="270"/>
      <c r="AM35" s="270"/>
      <c r="AN35" s="270"/>
      <c r="AO35" s="27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3" t="str">
        <f>K6</f>
        <v>2122 - Výstavba komunikace na ul. Horečkova v Kopřivnici</v>
      </c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5" t="str">
        <f>IF(AN8="","",AN8)</f>
        <v>8. 3. 2022</v>
      </c>
      <c r="AN87" s="27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6" t="str">
        <f>IF(E17="","",E17)</f>
        <v xml:space="preserve"> </v>
      </c>
      <c r="AN89" s="277"/>
      <c r="AO89" s="277"/>
      <c r="AP89" s="277"/>
      <c r="AQ89" s="36"/>
      <c r="AR89" s="39"/>
      <c r="AS89" s="278" t="s">
        <v>53</v>
      </c>
      <c r="AT89" s="27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76" t="str">
        <f>IF(E20="","",E20)</f>
        <v xml:space="preserve"> </v>
      </c>
      <c r="AN90" s="277"/>
      <c r="AO90" s="277"/>
      <c r="AP90" s="277"/>
      <c r="AQ90" s="36"/>
      <c r="AR90" s="39"/>
      <c r="AS90" s="280"/>
      <c r="AT90" s="28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2"/>
      <c r="AT91" s="28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84" t="s">
        <v>54</v>
      </c>
      <c r="D92" s="285"/>
      <c r="E92" s="285"/>
      <c r="F92" s="285"/>
      <c r="G92" s="285"/>
      <c r="H92" s="73"/>
      <c r="I92" s="286" t="s">
        <v>55</v>
      </c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7" t="s">
        <v>56</v>
      </c>
      <c r="AH92" s="285"/>
      <c r="AI92" s="285"/>
      <c r="AJ92" s="285"/>
      <c r="AK92" s="285"/>
      <c r="AL92" s="285"/>
      <c r="AM92" s="285"/>
      <c r="AN92" s="286" t="s">
        <v>57</v>
      </c>
      <c r="AO92" s="285"/>
      <c r="AP92" s="28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2">
        <f>ROUND(SUM(AG95:AG97),2)</f>
        <v>0</v>
      </c>
      <c r="AH94" s="292"/>
      <c r="AI94" s="292"/>
      <c r="AJ94" s="292"/>
      <c r="AK94" s="292"/>
      <c r="AL94" s="292"/>
      <c r="AM94" s="292"/>
      <c r="AN94" s="293">
        <f>SUM(AG94,AT94)</f>
        <v>0</v>
      </c>
      <c r="AO94" s="293"/>
      <c r="AP94" s="293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91" t="s">
        <v>73</v>
      </c>
      <c r="E95" s="291"/>
      <c r="F95" s="291"/>
      <c r="G95" s="291"/>
      <c r="H95" s="291"/>
      <c r="I95" s="96"/>
      <c r="J95" s="291" t="s">
        <v>78</v>
      </c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89">
        <f>'0 - Ostatní a vedlejší ná...'!J30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7" t="s">
        <v>79</v>
      </c>
      <c r="AR95" s="98"/>
      <c r="AS95" s="99">
        <v>0</v>
      </c>
      <c r="AT95" s="100">
        <f>ROUND(SUM(AV95:AW95),2)</f>
        <v>0</v>
      </c>
      <c r="AU95" s="101">
        <f>'0 - Ostatní a vedlejší ná...'!P118</f>
        <v>0</v>
      </c>
      <c r="AV95" s="100">
        <f>'0 - Ostatní a vedlejší ná...'!J33</f>
        <v>0</v>
      </c>
      <c r="AW95" s="100">
        <f>'0 - Ostatní a vedlejší ná...'!J34</f>
        <v>0</v>
      </c>
      <c r="AX95" s="100">
        <f>'0 - Ostatní a vedlejší ná...'!J35</f>
        <v>0</v>
      </c>
      <c r="AY95" s="100">
        <f>'0 - Ostatní a vedlejší ná...'!J36</f>
        <v>0</v>
      </c>
      <c r="AZ95" s="100">
        <f>'0 - Ostatní a vedlejší ná...'!F33</f>
        <v>0</v>
      </c>
      <c r="BA95" s="100">
        <f>'0 - Ostatní a vedlejší ná...'!F34</f>
        <v>0</v>
      </c>
      <c r="BB95" s="100">
        <f>'0 - Ostatní a vedlejší ná...'!F35</f>
        <v>0</v>
      </c>
      <c r="BC95" s="100">
        <f>'0 - Ostatní a vedlejší ná...'!F36</f>
        <v>0</v>
      </c>
      <c r="BD95" s="102">
        <f>'0 - Ostatní a vedlejší ná...'!F37</f>
        <v>0</v>
      </c>
      <c r="BT95" s="103" t="s">
        <v>80</v>
      </c>
      <c r="BV95" s="103" t="s">
        <v>75</v>
      </c>
      <c r="BW95" s="103" t="s">
        <v>81</v>
      </c>
      <c r="BX95" s="103" t="s">
        <v>5</v>
      </c>
      <c r="CL95" s="103" t="s">
        <v>1</v>
      </c>
      <c r="CM95" s="103" t="s">
        <v>82</v>
      </c>
    </row>
    <row r="96" spans="1:91" s="7" customFormat="1" ht="16.5" customHeight="1">
      <c r="A96" s="93" t="s">
        <v>77</v>
      </c>
      <c r="B96" s="94"/>
      <c r="C96" s="95"/>
      <c r="D96" s="291" t="s">
        <v>83</v>
      </c>
      <c r="E96" s="291"/>
      <c r="F96" s="291"/>
      <c r="G96" s="291"/>
      <c r="H96" s="291"/>
      <c r="I96" s="96"/>
      <c r="J96" s="291" t="s">
        <v>84</v>
      </c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89">
        <f>'1.1 - Komunikace Horečkova'!J30</f>
        <v>0</v>
      </c>
      <c r="AH96" s="290"/>
      <c r="AI96" s="290"/>
      <c r="AJ96" s="290"/>
      <c r="AK96" s="290"/>
      <c r="AL96" s="290"/>
      <c r="AM96" s="290"/>
      <c r="AN96" s="289">
        <f>SUM(AG96,AT96)</f>
        <v>0</v>
      </c>
      <c r="AO96" s="290"/>
      <c r="AP96" s="290"/>
      <c r="AQ96" s="97" t="s">
        <v>79</v>
      </c>
      <c r="AR96" s="98"/>
      <c r="AS96" s="99">
        <v>0</v>
      </c>
      <c r="AT96" s="100">
        <f>ROUND(SUM(AV96:AW96),2)</f>
        <v>0</v>
      </c>
      <c r="AU96" s="101">
        <f>'1.1 - Komunikace Horečkova'!P125</f>
        <v>0</v>
      </c>
      <c r="AV96" s="100">
        <f>'1.1 - Komunikace Horečkova'!J33</f>
        <v>0</v>
      </c>
      <c r="AW96" s="100">
        <f>'1.1 - Komunikace Horečkova'!J34</f>
        <v>0</v>
      </c>
      <c r="AX96" s="100">
        <f>'1.1 - Komunikace Horečkova'!J35</f>
        <v>0</v>
      </c>
      <c r="AY96" s="100">
        <f>'1.1 - Komunikace Horečkova'!J36</f>
        <v>0</v>
      </c>
      <c r="AZ96" s="100">
        <f>'1.1 - Komunikace Horečkova'!F33</f>
        <v>0</v>
      </c>
      <c r="BA96" s="100">
        <f>'1.1 - Komunikace Horečkova'!F34</f>
        <v>0</v>
      </c>
      <c r="BB96" s="100">
        <f>'1.1 - Komunikace Horečkova'!F35</f>
        <v>0</v>
      </c>
      <c r="BC96" s="100">
        <f>'1.1 - Komunikace Horečkova'!F36</f>
        <v>0</v>
      </c>
      <c r="BD96" s="102">
        <f>'1.1 - Komunikace Horečkova'!F37</f>
        <v>0</v>
      </c>
      <c r="BT96" s="103" t="s">
        <v>80</v>
      </c>
      <c r="BV96" s="103" t="s">
        <v>75</v>
      </c>
      <c r="BW96" s="103" t="s">
        <v>85</v>
      </c>
      <c r="BX96" s="103" t="s">
        <v>5</v>
      </c>
      <c r="CL96" s="103" t="s">
        <v>1</v>
      </c>
      <c r="CM96" s="103" t="s">
        <v>82</v>
      </c>
    </row>
    <row r="97" spans="1:91" s="7" customFormat="1" ht="16.5" customHeight="1">
      <c r="A97" s="93" t="s">
        <v>77</v>
      </c>
      <c r="B97" s="94"/>
      <c r="C97" s="95"/>
      <c r="D97" s="291" t="s">
        <v>86</v>
      </c>
      <c r="E97" s="291"/>
      <c r="F97" s="291"/>
      <c r="G97" s="291"/>
      <c r="H97" s="291"/>
      <c r="I97" s="96"/>
      <c r="J97" s="291" t="s">
        <v>87</v>
      </c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89">
        <f>'1.2 - Výměna podloží - se...'!J30</f>
        <v>0</v>
      </c>
      <c r="AH97" s="290"/>
      <c r="AI97" s="290"/>
      <c r="AJ97" s="290"/>
      <c r="AK97" s="290"/>
      <c r="AL97" s="290"/>
      <c r="AM97" s="290"/>
      <c r="AN97" s="289">
        <f>SUM(AG97,AT97)</f>
        <v>0</v>
      </c>
      <c r="AO97" s="290"/>
      <c r="AP97" s="290"/>
      <c r="AQ97" s="97" t="s">
        <v>79</v>
      </c>
      <c r="AR97" s="98"/>
      <c r="AS97" s="104">
        <v>0</v>
      </c>
      <c r="AT97" s="105">
        <f>ROUND(SUM(AV97:AW97),2)</f>
        <v>0</v>
      </c>
      <c r="AU97" s="106">
        <f>'1.2 - Výměna podloží - se...'!P121</f>
        <v>0</v>
      </c>
      <c r="AV97" s="105">
        <f>'1.2 - Výměna podloží - se...'!J33</f>
        <v>0</v>
      </c>
      <c r="AW97" s="105">
        <f>'1.2 - Výměna podloží - se...'!J34</f>
        <v>0</v>
      </c>
      <c r="AX97" s="105">
        <f>'1.2 - Výměna podloží - se...'!J35</f>
        <v>0</v>
      </c>
      <c r="AY97" s="105">
        <f>'1.2 - Výměna podloží - se...'!J36</f>
        <v>0</v>
      </c>
      <c r="AZ97" s="105">
        <f>'1.2 - Výměna podloží - se...'!F33</f>
        <v>0</v>
      </c>
      <c r="BA97" s="105">
        <f>'1.2 - Výměna podloží - se...'!F34</f>
        <v>0</v>
      </c>
      <c r="BB97" s="105">
        <f>'1.2 - Výměna podloží - se...'!F35</f>
        <v>0</v>
      </c>
      <c r="BC97" s="105">
        <f>'1.2 - Výměna podloží - se...'!F36</f>
        <v>0</v>
      </c>
      <c r="BD97" s="107">
        <f>'1.2 - Výměna podloží - se...'!F37</f>
        <v>0</v>
      </c>
      <c r="BT97" s="103" t="s">
        <v>80</v>
      </c>
      <c r="BV97" s="103" t="s">
        <v>75</v>
      </c>
      <c r="BW97" s="103" t="s">
        <v>88</v>
      </c>
      <c r="BX97" s="103" t="s">
        <v>5</v>
      </c>
      <c r="CL97" s="103" t="s">
        <v>1</v>
      </c>
      <c r="CM97" s="103" t="s">
        <v>82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EUXsA08Tamv6NlRicGMNBhjRta075mMiOlQxwO5twwg5hnme0HaBFX3A+b7a2aJfiRHR266p1jSy7fa6T94opw==" saltValue="TBPshuCx2yFJMHBWUpsZnmyrCzrFgs6hAl7RDsm9FWsm4QK1/TAeQW8RzpahjPFbrVtoSAn+QAqwxQMFr14y6A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 - Ostatní a vedlejší ná...'!C2" display="/"/>
    <hyperlink ref="A96" location="'1.1 - Komunikace Horečkova'!C2" display="/"/>
    <hyperlink ref="A97" location="'1.2 - Výměna podloží - s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2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81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 hidden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295" t="str">
        <f>'Rekapitulace stavby'!K6</f>
        <v>2122 - Výstavba komunikace na ul. Horečkova v Kopřivnici</v>
      </c>
      <c r="F7" s="296"/>
      <c r="G7" s="296"/>
      <c r="H7" s="296"/>
      <c r="L7" s="20"/>
    </row>
    <row r="8" spans="1:31" s="2" customFormat="1" ht="12" customHeight="1" hidden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7" t="s">
        <v>91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ROUND(J118,2)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37</v>
      </c>
      <c r="E33" s="112" t="s">
        <v>38</v>
      </c>
      <c r="F33" s="123">
        <f>ROUND((SUM(BE118:BE142)),2)</f>
        <v>0</v>
      </c>
      <c r="G33" s="34"/>
      <c r="H33" s="34"/>
      <c r="I33" s="124">
        <v>0.21</v>
      </c>
      <c r="J33" s="123">
        <f>ROUND(((SUM(BE118:BE142))*I33),2)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39</v>
      </c>
      <c r="F34" s="123">
        <f>ROUND((SUM(BF118:BF142)),2)</f>
        <v>0</v>
      </c>
      <c r="G34" s="34"/>
      <c r="H34" s="34"/>
      <c r="I34" s="124">
        <v>0.15</v>
      </c>
      <c r="J34" s="123">
        <f>ROUND(((SUM(BF118:BF142))*I34),2)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ROUND((SUM(BG118:BG142)),2)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ROUND((SUM(BH118:BH142)),2)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ROUND((SUM(BI118:BI142)),2)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02" t="str">
        <f>E7</f>
        <v>2122 - Výstavba komunikace na ul. Horečkova v Kopřivnici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3" t="str">
        <f>E9</f>
        <v>0 - Ostatní a vedlejší ná...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5" customHeight="1" hidden="1">
      <c r="B97" s="147"/>
      <c r="C97" s="148"/>
      <c r="D97" s="149" t="s">
        <v>97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9" customFormat="1" ht="24.95" customHeight="1" hidden="1">
      <c r="B98" s="147"/>
      <c r="C98" s="148"/>
      <c r="D98" s="149" t="s">
        <v>98</v>
      </c>
      <c r="E98" s="150"/>
      <c r="F98" s="150"/>
      <c r="G98" s="150"/>
      <c r="H98" s="150"/>
      <c r="I98" s="150"/>
      <c r="J98" s="151">
        <f>J141</f>
        <v>0</v>
      </c>
      <c r="K98" s="148"/>
      <c r="L98" s="152"/>
    </row>
    <row r="99" spans="1:31" s="2" customFormat="1" ht="21.75" customHeight="1" hidden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 hidden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ht="11.25" hidden="1"/>
    <row r="102" ht="11.25" hidden="1"/>
    <row r="103" ht="11.25" hidden="1"/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99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2" t="str">
        <f>E7</f>
        <v>2122 - Výstavba komunikace na ul. Horečkova v Kopřivnici</v>
      </c>
      <c r="F108" s="303"/>
      <c r="G108" s="303"/>
      <c r="H108" s="303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90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73" t="str">
        <f>E9</f>
        <v>0 - Ostatní a vedlejší ná...</v>
      </c>
      <c r="F110" s="304"/>
      <c r="G110" s="304"/>
      <c r="H110" s="304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 xml:space="preserve"> </v>
      </c>
      <c r="G112" s="36"/>
      <c r="H112" s="36"/>
      <c r="I112" s="29" t="s">
        <v>22</v>
      </c>
      <c r="J112" s="66" t="str">
        <f>IF(J12="","",J12)</f>
        <v>8. 3. 2022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 xml:space="preserve"> </v>
      </c>
      <c r="G114" s="36"/>
      <c r="H114" s="36"/>
      <c r="I114" s="29" t="s">
        <v>29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27</v>
      </c>
      <c r="D115" s="36"/>
      <c r="E115" s="36"/>
      <c r="F115" s="27" t="str">
        <f>IF(E18="","",E18)</f>
        <v>Vyplň údaj</v>
      </c>
      <c r="G115" s="36"/>
      <c r="H115" s="36"/>
      <c r="I115" s="29" t="s">
        <v>31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0" customFormat="1" ht="29.25" customHeight="1">
      <c r="A117" s="153"/>
      <c r="B117" s="154"/>
      <c r="C117" s="155" t="s">
        <v>100</v>
      </c>
      <c r="D117" s="156" t="s">
        <v>58</v>
      </c>
      <c r="E117" s="156" t="s">
        <v>54</v>
      </c>
      <c r="F117" s="156" t="s">
        <v>55</v>
      </c>
      <c r="G117" s="156" t="s">
        <v>101</v>
      </c>
      <c r="H117" s="156" t="s">
        <v>102</v>
      </c>
      <c r="I117" s="156" t="s">
        <v>103</v>
      </c>
      <c r="J117" s="157" t="s">
        <v>94</v>
      </c>
      <c r="K117" s="158" t="s">
        <v>104</v>
      </c>
      <c r="L117" s="159"/>
      <c r="M117" s="75" t="s">
        <v>1</v>
      </c>
      <c r="N117" s="76" t="s">
        <v>37</v>
      </c>
      <c r="O117" s="76" t="s">
        <v>105</v>
      </c>
      <c r="P117" s="76" t="s">
        <v>106</v>
      </c>
      <c r="Q117" s="76" t="s">
        <v>107</v>
      </c>
      <c r="R117" s="76" t="s">
        <v>108</v>
      </c>
      <c r="S117" s="76" t="s">
        <v>109</v>
      </c>
      <c r="T117" s="77" t="s">
        <v>110</v>
      </c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</row>
    <row r="118" spans="1:63" s="2" customFormat="1" ht="22.9" customHeight="1">
      <c r="A118" s="34"/>
      <c r="B118" s="35"/>
      <c r="C118" s="82" t="s">
        <v>111</v>
      </c>
      <c r="D118" s="36"/>
      <c r="E118" s="36"/>
      <c r="F118" s="36"/>
      <c r="G118" s="36"/>
      <c r="H118" s="36"/>
      <c r="I118" s="36"/>
      <c r="J118" s="160">
        <f>BK118</f>
        <v>0</v>
      </c>
      <c r="K118" s="36"/>
      <c r="L118" s="39"/>
      <c r="M118" s="78"/>
      <c r="N118" s="161"/>
      <c r="O118" s="79"/>
      <c r="P118" s="162">
        <f>P119+P141</f>
        <v>0</v>
      </c>
      <c r="Q118" s="79"/>
      <c r="R118" s="162">
        <f>R119+R141</f>
        <v>0</v>
      </c>
      <c r="S118" s="79"/>
      <c r="T118" s="163">
        <f>T119+T141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72</v>
      </c>
      <c r="AU118" s="17" t="s">
        <v>96</v>
      </c>
      <c r="BK118" s="164">
        <f>BK119+BK141</f>
        <v>0</v>
      </c>
    </row>
    <row r="119" spans="2:63" s="11" customFormat="1" ht="25.9" customHeight="1">
      <c r="B119" s="165"/>
      <c r="C119" s="166"/>
      <c r="D119" s="167" t="s">
        <v>72</v>
      </c>
      <c r="E119" s="168" t="s">
        <v>112</v>
      </c>
      <c r="F119" s="168" t="s">
        <v>113</v>
      </c>
      <c r="G119" s="166"/>
      <c r="H119" s="166"/>
      <c r="I119" s="169"/>
      <c r="J119" s="170">
        <f>BK119</f>
        <v>0</v>
      </c>
      <c r="K119" s="166"/>
      <c r="L119" s="171"/>
      <c r="M119" s="172"/>
      <c r="N119" s="173"/>
      <c r="O119" s="173"/>
      <c r="P119" s="174">
        <f>SUM(P120:P140)</f>
        <v>0</v>
      </c>
      <c r="Q119" s="173"/>
      <c r="R119" s="174">
        <f>SUM(R120:R140)</f>
        <v>0</v>
      </c>
      <c r="S119" s="173"/>
      <c r="T119" s="175">
        <f>SUM(T120:T140)</f>
        <v>0</v>
      </c>
      <c r="AR119" s="176" t="s">
        <v>114</v>
      </c>
      <c r="AT119" s="177" t="s">
        <v>72</v>
      </c>
      <c r="AU119" s="177" t="s">
        <v>73</v>
      </c>
      <c r="AY119" s="176" t="s">
        <v>115</v>
      </c>
      <c r="BK119" s="178">
        <f>SUM(BK120:BK140)</f>
        <v>0</v>
      </c>
    </row>
    <row r="120" spans="1:65" s="2" customFormat="1" ht="16.5" customHeight="1">
      <c r="A120" s="34"/>
      <c r="B120" s="35"/>
      <c r="C120" s="179" t="s">
        <v>80</v>
      </c>
      <c r="D120" s="179" t="s">
        <v>116</v>
      </c>
      <c r="E120" s="180" t="s">
        <v>117</v>
      </c>
      <c r="F120" s="181" t="s">
        <v>118</v>
      </c>
      <c r="G120" s="182" t="s">
        <v>119</v>
      </c>
      <c r="H120" s="183">
        <v>1</v>
      </c>
      <c r="I120" s="184"/>
      <c r="J120" s="185">
        <f>ROUND(I120*H120,2)</f>
        <v>0</v>
      </c>
      <c r="K120" s="186"/>
      <c r="L120" s="39"/>
      <c r="M120" s="187" t="s">
        <v>1</v>
      </c>
      <c r="N120" s="188" t="s">
        <v>38</v>
      </c>
      <c r="O120" s="71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91" t="s">
        <v>120</v>
      </c>
      <c r="AT120" s="191" t="s">
        <v>116</v>
      </c>
      <c r="AU120" s="191" t="s">
        <v>80</v>
      </c>
      <c r="AY120" s="17" t="s">
        <v>115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7" t="s">
        <v>80</v>
      </c>
      <c r="BK120" s="192">
        <f>ROUND(I120*H120,2)</f>
        <v>0</v>
      </c>
      <c r="BL120" s="17" t="s">
        <v>120</v>
      </c>
      <c r="BM120" s="191" t="s">
        <v>82</v>
      </c>
    </row>
    <row r="121" spans="1:47" s="2" customFormat="1" ht="29.25">
      <c r="A121" s="34"/>
      <c r="B121" s="35"/>
      <c r="C121" s="36"/>
      <c r="D121" s="193" t="s">
        <v>121</v>
      </c>
      <c r="E121" s="36"/>
      <c r="F121" s="194" t="s">
        <v>122</v>
      </c>
      <c r="G121" s="36"/>
      <c r="H121" s="36"/>
      <c r="I121" s="195"/>
      <c r="J121" s="36"/>
      <c r="K121" s="36"/>
      <c r="L121" s="39"/>
      <c r="M121" s="196"/>
      <c r="N121" s="197"/>
      <c r="O121" s="71"/>
      <c r="P121" s="71"/>
      <c r="Q121" s="71"/>
      <c r="R121" s="71"/>
      <c r="S121" s="71"/>
      <c r="T121" s="72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121</v>
      </c>
      <c r="AU121" s="17" t="s">
        <v>80</v>
      </c>
    </row>
    <row r="122" spans="1:65" s="2" customFormat="1" ht="16.5" customHeight="1">
      <c r="A122" s="34"/>
      <c r="B122" s="35"/>
      <c r="C122" s="179" t="s">
        <v>82</v>
      </c>
      <c r="D122" s="179" t="s">
        <v>116</v>
      </c>
      <c r="E122" s="180" t="s">
        <v>123</v>
      </c>
      <c r="F122" s="181" t="s">
        <v>124</v>
      </c>
      <c r="G122" s="182" t="s">
        <v>119</v>
      </c>
      <c r="H122" s="183">
        <v>1</v>
      </c>
      <c r="I122" s="184"/>
      <c r="J122" s="185">
        <f>ROUND(I122*H122,2)</f>
        <v>0</v>
      </c>
      <c r="K122" s="186"/>
      <c r="L122" s="39"/>
      <c r="M122" s="187" t="s">
        <v>1</v>
      </c>
      <c r="N122" s="188" t="s">
        <v>38</v>
      </c>
      <c r="O122" s="71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1" t="s">
        <v>120</v>
      </c>
      <c r="AT122" s="191" t="s">
        <v>116</v>
      </c>
      <c r="AU122" s="191" t="s">
        <v>80</v>
      </c>
      <c r="AY122" s="17" t="s">
        <v>115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7" t="s">
        <v>80</v>
      </c>
      <c r="BK122" s="192">
        <f>ROUND(I122*H122,2)</f>
        <v>0</v>
      </c>
      <c r="BL122" s="17" t="s">
        <v>120</v>
      </c>
      <c r="BM122" s="191" t="s">
        <v>114</v>
      </c>
    </row>
    <row r="123" spans="1:47" s="2" customFormat="1" ht="29.25">
      <c r="A123" s="34"/>
      <c r="B123" s="35"/>
      <c r="C123" s="36"/>
      <c r="D123" s="193" t="s">
        <v>121</v>
      </c>
      <c r="E123" s="36"/>
      <c r="F123" s="194" t="s">
        <v>125</v>
      </c>
      <c r="G123" s="36"/>
      <c r="H123" s="36"/>
      <c r="I123" s="195"/>
      <c r="J123" s="36"/>
      <c r="K123" s="36"/>
      <c r="L123" s="39"/>
      <c r="M123" s="196"/>
      <c r="N123" s="197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121</v>
      </c>
      <c r="AU123" s="17" t="s">
        <v>80</v>
      </c>
    </row>
    <row r="124" spans="1:65" s="2" customFormat="1" ht="16.5" customHeight="1">
      <c r="A124" s="34"/>
      <c r="B124" s="35"/>
      <c r="C124" s="179" t="s">
        <v>126</v>
      </c>
      <c r="D124" s="179" t="s">
        <v>116</v>
      </c>
      <c r="E124" s="180" t="s">
        <v>127</v>
      </c>
      <c r="F124" s="181" t="s">
        <v>128</v>
      </c>
      <c r="G124" s="182" t="s">
        <v>119</v>
      </c>
      <c r="H124" s="183">
        <v>1</v>
      </c>
      <c r="I124" s="184"/>
      <c r="J124" s="185">
        <f>ROUND(I124*H124,2)</f>
        <v>0</v>
      </c>
      <c r="K124" s="186"/>
      <c r="L124" s="39"/>
      <c r="M124" s="187" t="s">
        <v>1</v>
      </c>
      <c r="N124" s="188" t="s">
        <v>38</v>
      </c>
      <c r="O124" s="71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1" t="s">
        <v>120</v>
      </c>
      <c r="AT124" s="191" t="s">
        <v>116</v>
      </c>
      <c r="AU124" s="191" t="s">
        <v>80</v>
      </c>
      <c r="AY124" s="17" t="s">
        <v>115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7" t="s">
        <v>80</v>
      </c>
      <c r="BK124" s="192">
        <f>ROUND(I124*H124,2)</f>
        <v>0</v>
      </c>
      <c r="BL124" s="17" t="s">
        <v>120</v>
      </c>
      <c r="BM124" s="191" t="s">
        <v>129</v>
      </c>
    </row>
    <row r="125" spans="1:47" s="2" customFormat="1" ht="29.25">
      <c r="A125" s="34"/>
      <c r="B125" s="35"/>
      <c r="C125" s="36"/>
      <c r="D125" s="193" t="s">
        <v>121</v>
      </c>
      <c r="E125" s="36"/>
      <c r="F125" s="194" t="s">
        <v>130</v>
      </c>
      <c r="G125" s="36"/>
      <c r="H125" s="36"/>
      <c r="I125" s="195"/>
      <c r="J125" s="36"/>
      <c r="K125" s="36"/>
      <c r="L125" s="39"/>
      <c r="M125" s="196"/>
      <c r="N125" s="197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121</v>
      </c>
      <c r="AU125" s="17" t="s">
        <v>80</v>
      </c>
    </row>
    <row r="126" spans="1:65" s="2" customFormat="1" ht="16.5" customHeight="1">
      <c r="A126" s="34"/>
      <c r="B126" s="35"/>
      <c r="C126" s="179" t="s">
        <v>114</v>
      </c>
      <c r="D126" s="179" t="s">
        <v>116</v>
      </c>
      <c r="E126" s="180" t="s">
        <v>131</v>
      </c>
      <c r="F126" s="181" t="s">
        <v>132</v>
      </c>
      <c r="G126" s="182" t="s">
        <v>119</v>
      </c>
      <c r="H126" s="183">
        <v>1</v>
      </c>
      <c r="I126" s="184"/>
      <c r="J126" s="185">
        <f>ROUND(I126*H126,2)</f>
        <v>0</v>
      </c>
      <c r="K126" s="186"/>
      <c r="L126" s="39"/>
      <c r="M126" s="187" t="s">
        <v>1</v>
      </c>
      <c r="N126" s="188" t="s">
        <v>38</v>
      </c>
      <c r="O126" s="71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1" t="s">
        <v>120</v>
      </c>
      <c r="AT126" s="191" t="s">
        <v>116</v>
      </c>
      <c r="AU126" s="191" t="s">
        <v>80</v>
      </c>
      <c r="AY126" s="17" t="s">
        <v>115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7" t="s">
        <v>80</v>
      </c>
      <c r="BK126" s="192">
        <f>ROUND(I126*H126,2)</f>
        <v>0</v>
      </c>
      <c r="BL126" s="17" t="s">
        <v>120</v>
      </c>
      <c r="BM126" s="191" t="s">
        <v>133</v>
      </c>
    </row>
    <row r="127" spans="1:47" s="2" customFormat="1" ht="29.25">
      <c r="A127" s="34"/>
      <c r="B127" s="35"/>
      <c r="C127" s="36"/>
      <c r="D127" s="193" t="s">
        <v>121</v>
      </c>
      <c r="E127" s="36"/>
      <c r="F127" s="194" t="s">
        <v>134</v>
      </c>
      <c r="G127" s="36"/>
      <c r="H127" s="36"/>
      <c r="I127" s="195"/>
      <c r="J127" s="36"/>
      <c r="K127" s="36"/>
      <c r="L127" s="39"/>
      <c r="M127" s="196"/>
      <c r="N127" s="197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121</v>
      </c>
      <c r="AU127" s="17" t="s">
        <v>80</v>
      </c>
    </row>
    <row r="128" spans="1:65" s="2" customFormat="1" ht="16.5" customHeight="1">
      <c r="A128" s="34"/>
      <c r="B128" s="35"/>
      <c r="C128" s="179" t="s">
        <v>135</v>
      </c>
      <c r="D128" s="179" t="s">
        <v>116</v>
      </c>
      <c r="E128" s="180" t="s">
        <v>136</v>
      </c>
      <c r="F128" s="181" t="s">
        <v>137</v>
      </c>
      <c r="G128" s="182" t="s">
        <v>119</v>
      </c>
      <c r="H128" s="183">
        <v>2</v>
      </c>
      <c r="I128" s="184"/>
      <c r="J128" s="185">
        <f>ROUND(I128*H128,2)</f>
        <v>0</v>
      </c>
      <c r="K128" s="186"/>
      <c r="L128" s="39"/>
      <c r="M128" s="187" t="s">
        <v>1</v>
      </c>
      <c r="N128" s="188" t="s">
        <v>38</v>
      </c>
      <c r="O128" s="71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1" t="s">
        <v>120</v>
      </c>
      <c r="AT128" s="191" t="s">
        <v>116</v>
      </c>
      <c r="AU128" s="191" t="s">
        <v>80</v>
      </c>
      <c r="AY128" s="17" t="s">
        <v>115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7" t="s">
        <v>80</v>
      </c>
      <c r="BK128" s="192">
        <f>ROUND(I128*H128,2)</f>
        <v>0</v>
      </c>
      <c r="BL128" s="17" t="s">
        <v>120</v>
      </c>
      <c r="BM128" s="191" t="s">
        <v>138</v>
      </c>
    </row>
    <row r="129" spans="2:51" s="12" customFormat="1" ht="11.25">
      <c r="B129" s="198"/>
      <c r="C129" s="199"/>
      <c r="D129" s="193" t="s">
        <v>139</v>
      </c>
      <c r="E129" s="200" t="s">
        <v>1</v>
      </c>
      <c r="F129" s="201" t="s">
        <v>140</v>
      </c>
      <c r="G129" s="199"/>
      <c r="H129" s="202">
        <v>2</v>
      </c>
      <c r="I129" s="203"/>
      <c r="J129" s="199"/>
      <c r="K129" s="199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139</v>
      </c>
      <c r="AU129" s="208" t="s">
        <v>80</v>
      </c>
      <c r="AV129" s="12" t="s">
        <v>82</v>
      </c>
      <c r="AW129" s="12" t="s">
        <v>30</v>
      </c>
      <c r="AX129" s="12" t="s">
        <v>73</v>
      </c>
      <c r="AY129" s="208" t="s">
        <v>115</v>
      </c>
    </row>
    <row r="130" spans="2:51" s="13" customFormat="1" ht="11.25">
      <c r="B130" s="209"/>
      <c r="C130" s="210"/>
      <c r="D130" s="193" t="s">
        <v>139</v>
      </c>
      <c r="E130" s="211" t="s">
        <v>1</v>
      </c>
      <c r="F130" s="212" t="s">
        <v>141</v>
      </c>
      <c r="G130" s="210"/>
      <c r="H130" s="213">
        <v>2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139</v>
      </c>
      <c r="AU130" s="219" t="s">
        <v>80</v>
      </c>
      <c r="AV130" s="13" t="s">
        <v>114</v>
      </c>
      <c r="AW130" s="13" t="s">
        <v>30</v>
      </c>
      <c r="AX130" s="13" t="s">
        <v>80</v>
      </c>
      <c r="AY130" s="219" t="s">
        <v>115</v>
      </c>
    </row>
    <row r="131" spans="1:65" s="2" customFormat="1" ht="16.5" customHeight="1">
      <c r="A131" s="34"/>
      <c r="B131" s="35"/>
      <c r="C131" s="179" t="s">
        <v>129</v>
      </c>
      <c r="D131" s="179" t="s">
        <v>116</v>
      </c>
      <c r="E131" s="180" t="s">
        <v>142</v>
      </c>
      <c r="F131" s="181" t="s">
        <v>143</v>
      </c>
      <c r="G131" s="182" t="s">
        <v>119</v>
      </c>
      <c r="H131" s="183">
        <v>1</v>
      </c>
      <c r="I131" s="184"/>
      <c r="J131" s="185">
        <f>ROUND(I131*H131,2)</f>
        <v>0</v>
      </c>
      <c r="K131" s="186"/>
      <c r="L131" s="39"/>
      <c r="M131" s="187" t="s">
        <v>1</v>
      </c>
      <c r="N131" s="188" t="s">
        <v>38</v>
      </c>
      <c r="O131" s="71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1" t="s">
        <v>120</v>
      </c>
      <c r="AT131" s="191" t="s">
        <v>116</v>
      </c>
      <c r="AU131" s="191" t="s">
        <v>80</v>
      </c>
      <c r="AY131" s="17" t="s">
        <v>115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7" t="s">
        <v>80</v>
      </c>
      <c r="BK131" s="192">
        <f>ROUND(I131*H131,2)</f>
        <v>0</v>
      </c>
      <c r="BL131" s="17" t="s">
        <v>120</v>
      </c>
      <c r="BM131" s="191" t="s">
        <v>144</v>
      </c>
    </row>
    <row r="132" spans="1:47" s="2" customFormat="1" ht="48.75">
      <c r="A132" s="34"/>
      <c r="B132" s="35"/>
      <c r="C132" s="36"/>
      <c r="D132" s="193" t="s">
        <v>121</v>
      </c>
      <c r="E132" s="36"/>
      <c r="F132" s="194" t="s">
        <v>145</v>
      </c>
      <c r="G132" s="36"/>
      <c r="H132" s="36"/>
      <c r="I132" s="195"/>
      <c r="J132" s="36"/>
      <c r="K132" s="36"/>
      <c r="L132" s="39"/>
      <c r="M132" s="196"/>
      <c r="N132" s="197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121</v>
      </c>
      <c r="AU132" s="17" t="s">
        <v>80</v>
      </c>
    </row>
    <row r="133" spans="1:65" s="2" customFormat="1" ht="16.5" customHeight="1">
      <c r="A133" s="34"/>
      <c r="B133" s="35"/>
      <c r="C133" s="179" t="s">
        <v>146</v>
      </c>
      <c r="D133" s="179" t="s">
        <v>116</v>
      </c>
      <c r="E133" s="180" t="s">
        <v>147</v>
      </c>
      <c r="F133" s="181" t="s">
        <v>148</v>
      </c>
      <c r="G133" s="182" t="s">
        <v>119</v>
      </c>
      <c r="H133" s="183">
        <v>1</v>
      </c>
      <c r="I133" s="184"/>
      <c r="J133" s="185">
        <f>ROUND(I133*H133,2)</f>
        <v>0</v>
      </c>
      <c r="K133" s="186"/>
      <c r="L133" s="39"/>
      <c r="M133" s="187" t="s">
        <v>1</v>
      </c>
      <c r="N133" s="188" t="s">
        <v>38</v>
      </c>
      <c r="O133" s="7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1" t="s">
        <v>120</v>
      </c>
      <c r="AT133" s="191" t="s">
        <v>116</v>
      </c>
      <c r="AU133" s="191" t="s">
        <v>80</v>
      </c>
      <c r="AY133" s="17" t="s">
        <v>115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7" t="s">
        <v>80</v>
      </c>
      <c r="BK133" s="192">
        <f>ROUND(I133*H133,2)</f>
        <v>0</v>
      </c>
      <c r="BL133" s="17" t="s">
        <v>120</v>
      </c>
      <c r="BM133" s="191" t="s">
        <v>149</v>
      </c>
    </row>
    <row r="134" spans="1:47" s="2" customFormat="1" ht="39">
      <c r="A134" s="34"/>
      <c r="B134" s="35"/>
      <c r="C134" s="36"/>
      <c r="D134" s="193" t="s">
        <v>121</v>
      </c>
      <c r="E134" s="36"/>
      <c r="F134" s="194" t="s">
        <v>150</v>
      </c>
      <c r="G134" s="36"/>
      <c r="H134" s="36"/>
      <c r="I134" s="195"/>
      <c r="J134" s="36"/>
      <c r="K134" s="36"/>
      <c r="L134" s="39"/>
      <c r="M134" s="196"/>
      <c r="N134" s="197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121</v>
      </c>
      <c r="AU134" s="17" t="s">
        <v>80</v>
      </c>
    </row>
    <row r="135" spans="1:65" s="2" customFormat="1" ht="16.5" customHeight="1">
      <c r="A135" s="34"/>
      <c r="B135" s="35"/>
      <c r="C135" s="179" t="s">
        <v>133</v>
      </c>
      <c r="D135" s="179" t="s">
        <v>116</v>
      </c>
      <c r="E135" s="180" t="s">
        <v>151</v>
      </c>
      <c r="F135" s="181" t="s">
        <v>152</v>
      </c>
      <c r="G135" s="182" t="s">
        <v>119</v>
      </c>
      <c r="H135" s="183">
        <v>1</v>
      </c>
      <c r="I135" s="184"/>
      <c r="J135" s="185">
        <f>ROUND(I135*H135,2)</f>
        <v>0</v>
      </c>
      <c r="K135" s="186"/>
      <c r="L135" s="39"/>
      <c r="M135" s="187" t="s">
        <v>1</v>
      </c>
      <c r="N135" s="188" t="s">
        <v>38</v>
      </c>
      <c r="O135" s="71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1" t="s">
        <v>120</v>
      </c>
      <c r="AT135" s="191" t="s">
        <v>116</v>
      </c>
      <c r="AU135" s="191" t="s">
        <v>80</v>
      </c>
      <c r="AY135" s="17" t="s">
        <v>115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7" t="s">
        <v>80</v>
      </c>
      <c r="BK135" s="192">
        <f>ROUND(I135*H135,2)</f>
        <v>0</v>
      </c>
      <c r="BL135" s="17" t="s">
        <v>120</v>
      </c>
      <c r="BM135" s="191" t="s">
        <v>153</v>
      </c>
    </row>
    <row r="136" spans="1:47" s="2" customFormat="1" ht="58.5">
      <c r="A136" s="34"/>
      <c r="B136" s="35"/>
      <c r="C136" s="36"/>
      <c r="D136" s="193" t="s">
        <v>121</v>
      </c>
      <c r="E136" s="36"/>
      <c r="F136" s="194" t="s">
        <v>154</v>
      </c>
      <c r="G136" s="36"/>
      <c r="H136" s="36"/>
      <c r="I136" s="195"/>
      <c r="J136" s="36"/>
      <c r="K136" s="36"/>
      <c r="L136" s="39"/>
      <c r="M136" s="196"/>
      <c r="N136" s="197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121</v>
      </c>
      <c r="AU136" s="17" t="s">
        <v>80</v>
      </c>
    </row>
    <row r="137" spans="1:65" s="2" customFormat="1" ht="16.5" customHeight="1">
      <c r="A137" s="34"/>
      <c r="B137" s="35"/>
      <c r="C137" s="179" t="s">
        <v>155</v>
      </c>
      <c r="D137" s="179" t="s">
        <v>116</v>
      </c>
      <c r="E137" s="180" t="s">
        <v>156</v>
      </c>
      <c r="F137" s="181" t="s">
        <v>157</v>
      </c>
      <c r="G137" s="182" t="s">
        <v>119</v>
      </c>
      <c r="H137" s="183">
        <v>1</v>
      </c>
      <c r="I137" s="184"/>
      <c r="J137" s="185">
        <f>ROUND(I137*H137,2)</f>
        <v>0</v>
      </c>
      <c r="K137" s="186"/>
      <c r="L137" s="39"/>
      <c r="M137" s="187" t="s">
        <v>1</v>
      </c>
      <c r="N137" s="188" t="s">
        <v>38</v>
      </c>
      <c r="O137" s="71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1" t="s">
        <v>120</v>
      </c>
      <c r="AT137" s="191" t="s">
        <v>116</v>
      </c>
      <c r="AU137" s="191" t="s">
        <v>80</v>
      </c>
      <c r="AY137" s="17" t="s">
        <v>115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7" t="s">
        <v>80</v>
      </c>
      <c r="BK137" s="192">
        <f>ROUND(I137*H137,2)</f>
        <v>0</v>
      </c>
      <c r="BL137" s="17" t="s">
        <v>120</v>
      </c>
      <c r="BM137" s="191" t="s">
        <v>158</v>
      </c>
    </row>
    <row r="138" spans="1:47" s="2" customFormat="1" ht="29.25">
      <c r="A138" s="34"/>
      <c r="B138" s="35"/>
      <c r="C138" s="36"/>
      <c r="D138" s="193" t="s">
        <v>121</v>
      </c>
      <c r="E138" s="36"/>
      <c r="F138" s="194" t="s">
        <v>159</v>
      </c>
      <c r="G138" s="36"/>
      <c r="H138" s="36"/>
      <c r="I138" s="195"/>
      <c r="J138" s="36"/>
      <c r="K138" s="36"/>
      <c r="L138" s="39"/>
      <c r="M138" s="196"/>
      <c r="N138" s="197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121</v>
      </c>
      <c r="AU138" s="17" t="s">
        <v>80</v>
      </c>
    </row>
    <row r="139" spans="1:65" s="2" customFormat="1" ht="16.5" customHeight="1">
      <c r="A139" s="34"/>
      <c r="B139" s="35"/>
      <c r="C139" s="179" t="s">
        <v>138</v>
      </c>
      <c r="D139" s="179" t="s">
        <v>116</v>
      </c>
      <c r="E139" s="180" t="s">
        <v>160</v>
      </c>
      <c r="F139" s="181" t="s">
        <v>161</v>
      </c>
      <c r="G139" s="182" t="s">
        <v>119</v>
      </c>
      <c r="H139" s="183">
        <v>1</v>
      </c>
      <c r="I139" s="184"/>
      <c r="J139" s="185">
        <f>ROUND(I139*H139,2)</f>
        <v>0</v>
      </c>
      <c r="K139" s="186"/>
      <c r="L139" s="39"/>
      <c r="M139" s="187" t="s">
        <v>1</v>
      </c>
      <c r="N139" s="188" t="s">
        <v>38</v>
      </c>
      <c r="O139" s="71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1" t="s">
        <v>120</v>
      </c>
      <c r="AT139" s="191" t="s">
        <v>116</v>
      </c>
      <c r="AU139" s="191" t="s">
        <v>80</v>
      </c>
      <c r="AY139" s="17" t="s">
        <v>115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7" t="s">
        <v>80</v>
      </c>
      <c r="BK139" s="192">
        <f>ROUND(I139*H139,2)</f>
        <v>0</v>
      </c>
      <c r="BL139" s="17" t="s">
        <v>120</v>
      </c>
      <c r="BM139" s="191" t="s">
        <v>162</v>
      </c>
    </row>
    <row r="140" spans="1:47" s="2" customFormat="1" ht="39">
      <c r="A140" s="34"/>
      <c r="B140" s="35"/>
      <c r="C140" s="36"/>
      <c r="D140" s="193" t="s">
        <v>121</v>
      </c>
      <c r="E140" s="36"/>
      <c r="F140" s="194" t="s">
        <v>163</v>
      </c>
      <c r="G140" s="36"/>
      <c r="H140" s="36"/>
      <c r="I140" s="195"/>
      <c r="J140" s="36"/>
      <c r="K140" s="36"/>
      <c r="L140" s="39"/>
      <c r="M140" s="196"/>
      <c r="N140" s="197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121</v>
      </c>
      <c r="AU140" s="17" t="s">
        <v>80</v>
      </c>
    </row>
    <row r="141" spans="2:63" s="11" customFormat="1" ht="25.9" customHeight="1">
      <c r="B141" s="165"/>
      <c r="C141" s="166"/>
      <c r="D141" s="167" t="s">
        <v>72</v>
      </c>
      <c r="E141" s="168" t="s">
        <v>164</v>
      </c>
      <c r="F141" s="168" t="s">
        <v>165</v>
      </c>
      <c r="G141" s="166"/>
      <c r="H141" s="166"/>
      <c r="I141" s="169"/>
      <c r="J141" s="170">
        <f>BK141</f>
        <v>0</v>
      </c>
      <c r="K141" s="166"/>
      <c r="L141" s="171"/>
      <c r="M141" s="172"/>
      <c r="N141" s="173"/>
      <c r="O141" s="173"/>
      <c r="P141" s="174">
        <f>P142</f>
        <v>0</v>
      </c>
      <c r="Q141" s="173"/>
      <c r="R141" s="174">
        <f>R142</f>
        <v>0</v>
      </c>
      <c r="S141" s="173"/>
      <c r="T141" s="175">
        <f>T142</f>
        <v>0</v>
      </c>
      <c r="AR141" s="176" t="s">
        <v>135</v>
      </c>
      <c r="AT141" s="177" t="s">
        <v>72</v>
      </c>
      <c r="AU141" s="177" t="s">
        <v>73</v>
      </c>
      <c r="AY141" s="176" t="s">
        <v>115</v>
      </c>
      <c r="BK141" s="178">
        <f>BK142</f>
        <v>0</v>
      </c>
    </row>
    <row r="142" spans="1:65" s="2" customFormat="1" ht="37.9" customHeight="1">
      <c r="A142" s="34"/>
      <c r="B142" s="35"/>
      <c r="C142" s="179" t="s">
        <v>166</v>
      </c>
      <c r="D142" s="179" t="s">
        <v>116</v>
      </c>
      <c r="E142" s="180" t="s">
        <v>167</v>
      </c>
      <c r="F142" s="181" t="s">
        <v>168</v>
      </c>
      <c r="G142" s="182" t="s">
        <v>119</v>
      </c>
      <c r="H142" s="183">
        <v>1</v>
      </c>
      <c r="I142" s="184"/>
      <c r="J142" s="185">
        <f>ROUND(I142*H142,2)</f>
        <v>0</v>
      </c>
      <c r="K142" s="186"/>
      <c r="L142" s="39"/>
      <c r="M142" s="220" t="s">
        <v>1</v>
      </c>
      <c r="N142" s="221" t="s">
        <v>38</v>
      </c>
      <c r="O142" s="222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1" t="s">
        <v>114</v>
      </c>
      <c r="AT142" s="191" t="s">
        <v>116</v>
      </c>
      <c r="AU142" s="191" t="s">
        <v>80</v>
      </c>
      <c r="AY142" s="17" t="s">
        <v>115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7" t="s">
        <v>80</v>
      </c>
      <c r="BK142" s="192">
        <f>ROUND(I142*H142,2)</f>
        <v>0</v>
      </c>
      <c r="BL142" s="17" t="s">
        <v>114</v>
      </c>
      <c r="BM142" s="191" t="s">
        <v>169</v>
      </c>
    </row>
    <row r="143" spans="1:31" s="2" customFormat="1" ht="6.95" customHeight="1">
      <c r="A143" s="34"/>
      <c r="B143" s="54"/>
      <c r="C143" s="55"/>
      <c r="D143" s="55"/>
      <c r="E143" s="55"/>
      <c r="F143" s="55"/>
      <c r="G143" s="55"/>
      <c r="H143" s="55"/>
      <c r="I143" s="55"/>
      <c r="J143" s="55"/>
      <c r="K143" s="55"/>
      <c r="L143" s="39"/>
      <c r="M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</sheetData>
  <sheetProtection algorithmName="SHA-512" hashValue="w5Ns1U8YodJC+lmetnreT7pW6FIAmYK82CZw1kAsDEUOule4C8Gv9GzOM6Rt4ldneGes0sJfVZtv5dq0kMUJeA==" saltValue="ptTXqf7vlsdXhZuxh/nZesEYZRhEc8hOLExv3R/ZMPlpzpfAacKDjruQJptbly5NGxDa4zBBd0G+UbPk/DIweA==" spinCount="100000" sheet="1" objects="1" scenarios="1" formatColumns="0" formatRows="0" autoFilter="0"/>
  <autoFilter ref="C117:K14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7"/>
  <sheetViews>
    <sheetView showGridLines="0" workbookViewId="0" topLeftCell="A198">
      <selection activeCell="E231" sqref="E2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85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 hidden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295" t="str">
        <f>'Rekapitulace stavby'!K6</f>
        <v>2122 - Výstavba komunikace na ul. Horečkova v Kopřivnici</v>
      </c>
      <c r="F7" s="296"/>
      <c r="G7" s="296"/>
      <c r="H7" s="296"/>
      <c r="L7" s="20"/>
    </row>
    <row r="8" spans="1:31" s="2" customFormat="1" ht="12" customHeight="1" hidden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7" t="s">
        <v>170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37</v>
      </c>
      <c r="E33" s="112" t="s">
        <v>38</v>
      </c>
      <c r="F33" s="123">
        <f>ROUND((SUM(BE125:BE426)),2)</f>
        <v>0</v>
      </c>
      <c r="G33" s="34"/>
      <c r="H33" s="34"/>
      <c r="I33" s="124">
        <v>0.21</v>
      </c>
      <c r="J33" s="123">
        <f>ROUND(((SUM(BE125:BE426))*I33),2)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39</v>
      </c>
      <c r="F34" s="123">
        <f>ROUND((SUM(BF125:BF426)),2)</f>
        <v>0</v>
      </c>
      <c r="G34" s="34"/>
      <c r="H34" s="34"/>
      <c r="I34" s="124">
        <v>0.15</v>
      </c>
      <c r="J34" s="123">
        <f>ROUND(((SUM(BF125:BF426))*I34),2)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ROUND((SUM(BG125:BG426)),2)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ROUND((SUM(BH125:BH426)),2)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ROUND((SUM(BI125:BI426)),2)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02" t="str">
        <f>E7</f>
        <v>2122 - Výstavba komunikace na ul. Horečkova v Kopřivnici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3" t="str">
        <f>E9</f>
        <v>1.1 - Komunikace Horečkova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5" customHeight="1" hidden="1">
      <c r="B97" s="147"/>
      <c r="C97" s="148"/>
      <c r="D97" s="149" t="s">
        <v>171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2:12" s="14" customFormat="1" ht="19.9" customHeight="1" hidden="1">
      <c r="B98" s="225"/>
      <c r="C98" s="226"/>
      <c r="D98" s="227" t="s">
        <v>172</v>
      </c>
      <c r="E98" s="228"/>
      <c r="F98" s="228"/>
      <c r="G98" s="228"/>
      <c r="H98" s="228"/>
      <c r="I98" s="228"/>
      <c r="J98" s="229">
        <f>J127</f>
        <v>0</v>
      </c>
      <c r="K98" s="226"/>
      <c r="L98" s="230"/>
    </row>
    <row r="99" spans="2:12" s="14" customFormat="1" ht="19.9" customHeight="1" hidden="1">
      <c r="B99" s="225"/>
      <c r="C99" s="226"/>
      <c r="D99" s="227" t="s">
        <v>173</v>
      </c>
      <c r="E99" s="228"/>
      <c r="F99" s="228"/>
      <c r="G99" s="228"/>
      <c r="H99" s="228"/>
      <c r="I99" s="228"/>
      <c r="J99" s="229">
        <f>J250</f>
        <v>0</v>
      </c>
      <c r="K99" s="226"/>
      <c r="L99" s="230"/>
    </row>
    <row r="100" spans="2:12" s="14" customFormat="1" ht="19.9" customHeight="1" hidden="1">
      <c r="B100" s="225"/>
      <c r="C100" s="226"/>
      <c r="D100" s="227" t="s">
        <v>174</v>
      </c>
      <c r="E100" s="228"/>
      <c r="F100" s="228"/>
      <c r="G100" s="228"/>
      <c r="H100" s="228"/>
      <c r="I100" s="228"/>
      <c r="J100" s="229">
        <f>J257</f>
        <v>0</v>
      </c>
      <c r="K100" s="226"/>
      <c r="L100" s="230"/>
    </row>
    <row r="101" spans="2:12" s="14" customFormat="1" ht="19.9" customHeight="1" hidden="1">
      <c r="B101" s="225"/>
      <c r="C101" s="226"/>
      <c r="D101" s="227" t="s">
        <v>175</v>
      </c>
      <c r="E101" s="228"/>
      <c r="F101" s="228"/>
      <c r="G101" s="228"/>
      <c r="H101" s="228"/>
      <c r="I101" s="228"/>
      <c r="J101" s="229">
        <f>J268</f>
        <v>0</v>
      </c>
      <c r="K101" s="226"/>
      <c r="L101" s="230"/>
    </row>
    <row r="102" spans="2:12" s="14" customFormat="1" ht="19.9" customHeight="1" hidden="1">
      <c r="B102" s="225"/>
      <c r="C102" s="226"/>
      <c r="D102" s="227" t="s">
        <v>176</v>
      </c>
      <c r="E102" s="228"/>
      <c r="F102" s="228"/>
      <c r="G102" s="228"/>
      <c r="H102" s="228"/>
      <c r="I102" s="228"/>
      <c r="J102" s="229">
        <f>J283</f>
        <v>0</v>
      </c>
      <c r="K102" s="226"/>
      <c r="L102" s="230"/>
    </row>
    <row r="103" spans="2:12" s="14" customFormat="1" ht="19.9" customHeight="1" hidden="1">
      <c r="B103" s="225"/>
      <c r="C103" s="226"/>
      <c r="D103" s="227" t="s">
        <v>177</v>
      </c>
      <c r="E103" s="228"/>
      <c r="F103" s="228"/>
      <c r="G103" s="228"/>
      <c r="H103" s="228"/>
      <c r="I103" s="228"/>
      <c r="J103" s="229">
        <f>J306</f>
        <v>0</v>
      </c>
      <c r="K103" s="226"/>
      <c r="L103" s="230"/>
    </row>
    <row r="104" spans="2:12" s="14" customFormat="1" ht="19.9" customHeight="1" hidden="1">
      <c r="B104" s="225"/>
      <c r="C104" s="226"/>
      <c r="D104" s="227" t="s">
        <v>178</v>
      </c>
      <c r="E104" s="228"/>
      <c r="F104" s="228"/>
      <c r="G104" s="228"/>
      <c r="H104" s="228"/>
      <c r="I104" s="228"/>
      <c r="J104" s="229">
        <f>J396</f>
        <v>0</v>
      </c>
      <c r="K104" s="226"/>
      <c r="L104" s="230"/>
    </row>
    <row r="105" spans="2:12" s="14" customFormat="1" ht="19.9" customHeight="1" hidden="1">
      <c r="B105" s="225"/>
      <c r="C105" s="226"/>
      <c r="D105" s="227" t="s">
        <v>179</v>
      </c>
      <c r="E105" s="228"/>
      <c r="F105" s="228"/>
      <c r="G105" s="228"/>
      <c r="H105" s="228"/>
      <c r="I105" s="228"/>
      <c r="J105" s="229">
        <f>J425</f>
        <v>0</v>
      </c>
      <c r="K105" s="226"/>
      <c r="L105" s="230"/>
    </row>
    <row r="106" spans="1:31" s="2" customFormat="1" ht="21.75" customHeight="1" hidden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 hidden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ht="11.25" hidden="1"/>
    <row r="109" ht="11.25" hidden="1"/>
    <row r="110" ht="11.25" hidden="1"/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99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2" t="str">
        <f>E7</f>
        <v>2122 - Výstavba komunikace na ul. Horečkova v Kopřivnici</v>
      </c>
      <c r="F115" s="303"/>
      <c r="G115" s="303"/>
      <c r="H115" s="303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90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73" t="str">
        <f>E9</f>
        <v>1.1 - Komunikace Horečkova</v>
      </c>
      <c r="F117" s="304"/>
      <c r="G117" s="304"/>
      <c r="H117" s="304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 xml:space="preserve"> </v>
      </c>
      <c r="G119" s="36"/>
      <c r="H119" s="36"/>
      <c r="I119" s="29" t="s">
        <v>22</v>
      </c>
      <c r="J119" s="66" t="str">
        <f>IF(J12="","",J12)</f>
        <v>8. 3. 2022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24</v>
      </c>
      <c r="D121" s="36"/>
      <c r="E121" s="36"/>
      <c r="F121" s="27" t="str">
        <f>E15</f>
        <v xml:space="preserve"> </v>
      </c>
      <c r="G121" s="36"/>
      <c r="H121" s="36"/>
      <c r="I121" s="29" t="s">
        <v>29</v>
      </c>
      <c r="J121" s="32" t="str">
        <f>E21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IF(E18="","",E18)</f>
        <v>Vyplň údaj</v>
      </c>
      <c r="G122" s="36"/>
      <c r="H122" s="36"/>
      <c r="I122" s="29" t="s">
        <v>31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0" customFormat="1" ht="29.25" customHeight="1">
      <c r="A124" s="153"/>
      <c r="B124" s="154"/>
      <c r="C124" s="155" t="s">
        <v>100</v>
      </c>
      <c r="D124" s="156" t="s">
        <v>58</v>
      </c>
      <c r="E124" s="156" t="s">
        <v>54</v>
      </c>
      <c r="F124" s="156" t="s">
        <v>55</v>
      </c>
      <c r="G124" s="156" t="s">
        <v>101</v>
      </c>
      <c r="H124" s="156" t="s">
        <v>102</v>
      </c>
      <c r="I124" s="156" t="s">
        <v>103</v>
      </c>
      <c r="J124" s="157" t="s">
        <v>94</v>
      </c>
      <c r="K124" s="158" t="s">
        <v>104</v>
      </c>
      <c r="L124" s="159"/>
      <c r="M124" s="75" t="s">
        <v>1</v>
      </c>
      <c r="N124" s="76" t="s">
        <v>37</v>
      </c>
      <c r="O124" s="76" t="s">
        <v>105</v>
      </c>
      <c r="P124" s="76" t="s">
        <v>106</v>
      </c>
      <c r="Q124" s="76" t="s">
        <v>107</v>
      </c>
      <c r="R124" s="76" t="s">
        <v>108</v>
      </c>
      <c r="S124" s="76" t="s">
        <v>109</v>
      </c>
      <c r="T124" s="77" t="s">
        <v>110</v>
      </c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</row>
    <row r="125" spans="1:63" s="2" customFormat="1" ht="22.9" customHeight="1">
      <c r="A125" s="34"/>
      <c r="B125" s="35"/>
      <c r="C125" s="82" t="s">
        <v>111</v>
      </c>
      <c r="D125" s="36"/>
      <c r="E125" s="36"/>
      <c r="F125" s="36"/>
      <c r="G125" s="36"/>
      <c r="H125" s="36"/>
      <c r="I125" s="36"/>
      <c r="J125" s="160">
        <f>BK125</f>
        <v>0</v>
      </c>
      <c r="K125" s="36"/>
      <c r="L125" s="39"/>
      <c r="M125" s="78"/>
      <c r="N125" s="161"/>
      <c r="O125" s="79"/>
      <c r="P125" s="162">
        <f>P126</f>
        <v>0</v>
      </c>
      <c r="Q125" s="79"/>
      <c r="R125" s="162">
        <f>R126</f>
        <v>0</v>
      </c>
      <c r="S125" s="79"/>
      <c r="T125" s="163">
        <f>T126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72</v>
      </c>
      <c r="AU125" s="17" t="s">
        <v>96</v>
      </c>
      <c r="BK125" s="164">
        <f>BK126</f>
        <v>0</v>
      </c>
    </row>
    <row r="126" spans="2:63" s="11" customFormat="1" ht="25.9" customHeight="1">
      <c r="B126" s="165"/>
      <c r="C126" s="166"/>
      <c r="D126" s="167" t="s">
        <v>72</v>
      </c>
      <c r="E126" s="168" t="s">
        <v>180</v>
      </c>
      <c r="F126" s="168" t="s">
        <v>181</v>
      </c>
      <c r="G126" s="166"/>
      <c r="H126" s="166"/>
      <c r="I126" s="169"/>
      <c r="J126" s="170">
        <f>BK126</f>
        <v>0</v>
      </c>
      <c r="K126" s="166"/>
      <c r="L126" s="171"/>
      <c r="M126" s="172"/>
      <c r="N126" s="173"/>
      <c r="O126" s="173"/>
      <c r="P126" s="174">
        <f>P127+P250+P257+P268+P283+P306+P396+P425</f>
        <v>0</v>
      </c>
      <c r="Q126" s="173"/>
      <c r="R126" s="174">
        <f>R127+R250+R257+R268+R283+R306+R396+R425</f>
        <v>0</v>
      </c>
      <c r="S126" s="173"/>
      <c r="T126" s="175">
        <f>T127+T250+T257+T268+T283+T306+T396+T425</f>
        <v>0</v>
      </c>
      <c r="AR126" s="176" t="s">
        <v>80</v>
      </c>
      <c r="AT126" s="177" t="s">
        <v>72</v>
      </c>
      <c r="AU126" s="177" t="s">
        <v>73</v>
      </c>
      <c r="AY126" s="176" t="s">
        <v>115</v>
      </c>
      <c r="BK126" s="178">
        <f>BK127+BK250+BK257+BK268+BK283+BK306+BK396+BK425</f>
        <v>0</v>
      </c>
    </row>
    <row r="127" spans="2:63" s="11" customFormat="1" ht="22.9" customHeight="1">
      <c r="B127" s="165"/>
      <c r="C127" s="166"/>
      <c r="D127" s="167" t="s">
        <v>72</v>
      </c>
      <c r="E127" s="231" t="s">
        <v>80</v>
      </c>
      <c r="F127" s="231" t="s">
        <v>182</v>
      </c>
      <c r="G127" s="166"/>
      <c r="H127" s="166"/>
      <c r="I127" s="169"/>
      <c r="J127" s="232">
        <f>BK127</f>
        <v>0</v>
      </c>
      <c r="K127" s="166"/>
      <c r="L127" s="171"/>
      <c r="M127" s="172"/>
      <c r="N127" s="173"/>
      <c r="O127" s="173"/>
      <c r="P127" s="174">
        <f>SUM(P128:P249)</f>
        <v>0</v>
      </c>
      <c r="Q127" s="173"/>
      <c r="R127" s="174">
        <f>SUM(R128:R249)</f>
        <v>0</v>
      </c>
      <c r="S127" s="173"/>
      <c r="T127" s="175">
        <f>SUM(T128:T249)</f>
        <v>0</v>
      </c>
      <c r="AR127" s="176" t="s">
        <v>80</v>
      </c>
      <c r="AT127" s="177" t="s">
        <v>72</v>
      </c>
      <c r="AU127" s="177" t="s">
        <v>80</v>
      </c>
      <c r="AY127" s="176" t="s">
        <v>115</v>
      </c>
      <c r="BK127" s="178">
        <f>SUM(BK128:BK249)</f>
        <v>0</v>
      </c>
    </row>
    <row r="128" spans="1:65" s="2" customFormat="1" ht="24.2" customHeight="1">
      <c r="A128" s="34"/>
      <c r="B128" s="35"/>
      <c r="C128" s="179" t="s">
        <v>80</v>
      </c>
      <c r="D128" s="179" t="s">
        <v>116</v>
      </c>
      <c r="E128" s="180" t="s">
        <v>183</v>
      </c>
      <c r="F128" s="181" t="s">
        <v>184</v>
      </c>
      <c r="G128" s="182" t="s">
        <v>185</v>
      </c>
      <c r="H128" s="183">
        <v>3</v>
      </c>
      <c r="I128" s="184"/>
      <c r="J128" s="185">
        <f>ROUND(I128*H128,2)</f>
        <v>0</v>
      </c>
      <c r="K128" s="186"/>
      <c r="L128" s="39"/>
      <c r="M128" s="187" t="s">
        <v>1</v>
      </c>
      <c r="N128" s="188" t="s">
        <v>38</v>
      </c>
      <c r="O128" s="71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1" t="s">
        <v>114</v>
      </c>
      <c r="AT128" s="191" t="s">
        <v>116</v>
      </c>
      <c r="AU128" s="191" t="s">
        <v>82</v>
      </c>
      <c r="AY128" s="17" t="s">
        <v>115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7" t="s">
        <v>80</v>
      </c>
      <c r="BK128" s="192">
        <f>ROUND(I128*H128,2)</f>
        <v>0</v>
      </c>
      <c r="BL128" s="17" t="s">
        <v>114</v>
      </c>
      <c r="BM128" s="191" t="s">
        <v>82</v>
      </c>
    </row>
    <row r="129" spans="2:51" s="15" customFormat="1" ht="11.25">
      <c r="B129" s="233"/>
      <c r="C129" s="234"/>
      <c r="D129" s="193" t="s">
        <v>139</v>
      </c>
      <c r="E129" s="235" t="s">
        <v>1</v>
      </c>
      <c r="F129" s="236" t="s">
        <v>186</v>
      </c>
      <c r="G129" s="234"/>
      <c r="H129" s="235" t="s">
        <v>1</v>
      </c>
      <c r="I129" s="237"/>
      <c r="J129" s="234"/>
      <c r="K129" s="234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139</v>
      </c>
      <c r="AU129" s="242" t="s">
        <v>82</v>
      </c>
      <c r="AV129" s="15" t="s">
        <v>80</v>
      </c>
      <c r="AW129" s="15" t="s">
        <v>30</v>
      </c>
      <c r="AX129" s="15" t="s">
        <v>73</v>
      </c>
      <c r="AY129" s="242" t="s">
        <v>115</v>
      </c>
    </row>
    <row r="130" spans="2:51" s="12" customFormat="1" ht="11.25">
      <c r="B130" s="198"/>
      <c r="C130" s="199"/>
      <c r="D130" s="193" t="s">
        <v>139</v>
      </c>
      <c r="E130" s="200" t="s">
        <v>1</v>
      </c>
      <c r="F130" s="201" t="s">
        <v>187</v>
      </c>
      <c r="G130" s="199"/>
      <c r="H130" s="202">
        <v>1</v>
      </c>
      <c r="I130" s="203"/>
      <c r="J130" s="199"/>
      <c r="K130" s="199"/>
      <c r="L130" s="204"/>
      <c r="M130" s="205"/>
      <c r="N130" s="206"/>
      <c r="O130" s="206"/>
      <c r="P130" s="206"/>
      <c r="Q130" s="206"/>
      <c r="R130" s="206"/>
      <c r="S130" s="206"/>
      <c r="T130" s="207"/>
      <c r="AT130" s="208" t="s">
        <v>139</v>
      </c>
      <c r="AU130" s="208" t="s">
        <v>82</v>
      </c>
      <c r="AV130" s="12" t="s">
        <v>82</v>
      </c>
      <c r="AW130" s="12" t="s">
        <v>30</v>
      </c>
      <c r="AX130" s="12" t="s">
        <v>73</v>
      </c>
      <c r="AY130" s="208" t="s">
        <v>115</v>
      </c>
    </row>
    <row r="131" spans="2:51" s="12" customFormat="1" ht="11.25">
      <c r="B131" s="198"/>
      <c r="C131" s="199"/>
      <c r="D131" s="193" t="s">
        <v>139</v>
      </c>
      <c r="E131" s="200" t="s">
        <v>1</v>
      </c>
      <c r="F131" s="201" t="s">
        <v>188</v>
      </c>
      <c r="G131" s="199"/>
      <c r="H131" s="202">
        <v>2</v>
      </c>
      <c r="I131" s="203"/>
      <c r="J131" s="199"/>
      <c r="K131" s="199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139</v>
      </c>
      <c r="AU131" s="208" t="s">
        <v>82</v>
      </c>
      <c r="AV131" s="12" t="s">
        <v>82</v>
      </c>
      <c r="AW131" s="12" t="s">
        <v>30</v>
      </c>
      <c r="AX131" s="12" t="s">
        <v>73</v>
      </c>
      <c r="AY131" s="208" t="s">
        <v>115</v>
      </c>
    </row>
    <row r="132" spans="2:51" s="13" customFormat="1" ht="11.25">
      <c r="B132" s="209"/>
      <c r="C132" s="210"/>
      <c r="D132" s="193" t="s">
        <v>139</v>
      </c>
      <c r="E132" s="211" t="s">
        <v>1</v>
      </c>
      <c r="F132" s="212" t="s">
        <v>141</v>
      </c>
      <c r="G132" s="210"/>
      <c r="H132" s="213">
        <v>3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139</v>
      </c>
      <c r="AU132" s="219" t="s">
        <v>82</v>
      </c>
      <c r="AV132" s="13" t="s">
        <v>114</v>
      </c>
      <c r="AW132" s="13" t="s">
        <v>30</v>
      </c>
      <c r="AX132" s="13" t="s">
        <v>80</v>
      </c>
      <c r="AY132" s="219" t="s">
        <v>115</v>
      </c>
    </row>
    <row r="133" spans="1:65" s="2" customFormat="1" ht="24.2" customHeight="1">
      <c r="A133" s="34"/>
      <c r="B133" s="35"/>
      <c r="C133" s="179" t="s">
        <v>82</v>
      </c>
      <c r="D133" s="179" t="s">
        <v>116</v>
      </c>
      <c r="E133" s="180" t="s">
        <v>189</v>
      </c>
      <c r="F133" s="181" t="s">
        <v>190</v>
      </c>
      <c r="G133" s="182" t="s">
        <v>185</v>
      </c>
      <c r="H133" s="183">
        <v>2</v>
      </c>
      <c r="I133" s="184"/>
      <c r="J133" s="185">
        <f>ROUND(I133*H133,2)</f>
        <v>0</v>
      </c>
      <c r="K133" s="186"/>
      <c r="L133" s="39"/>
      <c r="M133" s="187" t="s">
        <v>1</v>
      </c>
      <c r="N133" s="188" t="s">
        <v>38</v>
      </c>
      <c r="O133" s="71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1" t="s">
        <v>114</v>
      </c>
      <c r="AT133" s="191" t="s">
        <v>116</v>
      </c>
      <c r="AU133" s="191" t="s">
        <v>82</v>
      </c>
      <c r="AY133" s="17" t="s">
        <v>115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7" t="s">
        <v>80</v>
      </c>
      <c r="BK133" s="192">
        <f>ROUND(I133*H133,2)</f>
        <v>0</v>
      </c>
      <c r="BL133" s="17" t="s">
        <v>114</v>
      </c>
      <c r="BM133" s="191" t="s">
        <v>114</v>
      </c>
    </row>
    <row r="134" spans="2:51" s="15" customFormat="1" ht="11.25">
      <c r="B134" s="233"/>
      <c r="C134" s="234"/>
      <c r="D134" s="193" t="s">
        <v>139</v>
      </c>
      <c r="E134" s="235" t="s">
        <v>1</v>
      </c>
      <c r="F134" s="236" t="s">
        <v>191</v>
      </c>
      <c r="G134" s="234"/>
      <c r="H134" s="235" t="s">
        <v>1</v>
      </c>
      <c r="I134" s="237"/>
      <c r="J134" s="234"/>
      <c r="K134" s="234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139</v>
      </c>
      <c r="AU134" s="242" t="s">
        <v>82</v>
      </c>
      <c r="AV134" s="15" t="s">
        <v>80</v>
      </c>
      <c r="AW134" s="15" t="s">
        <v>30</v>
      </c>
      <c r="AX134" s="15" t="s">
        <v>73</v>
      </c>
      <c r="AY134" s="242" t="s">
        <v>115</v>
      </c>
    </row>
    <row r="135" spans="2:51" s="12" customFormat="1" ht="11.25">
      <c r="B135" s="198"/>
      <c r="C135" s="199"/>
      <c r="D135" s="193" t="s">
        <v>139</v>
      </c>
      <c r="E135" s="200" t="s">
        <v>1</v>
      </c>
      <c r="F135" s="201" t="s">
        <v>192</v>
      </c>
      <c r="G135" s="199"/>
      <c r="H135" s="202">
        <v>1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139</v>
      </c>
      <c r="AU135" s="208" t="s">
        <v>82</v>
      </c>
      <c r="AV135" s="12" t="s">
        <v>82</v>
      </c>
      <c r="AW135" s="12" t="s">
        <v>30</v>
      </c>
      <c r="AX135" s="12" t="s">
        <v>73</v>
      </c>
      <c r="AY135" s="208" t="s">
        <v>115</v>
      </c>
    </row>
    <row r="136" spans="2:51" s="12" customFormat="1" ht="11.25">
      <c r="B136" s="198"/>
      <c r="C136" s="199"/>
      <c r="D136" s="193" t="s">
        <v>139</v>
      </c>
      <c r="E136" s="200" t="s">
        <v>1</v>
      </c>
      <c r="F136" s="201" t="s">
        <v>193</v>
      </c>
      <c r="G136" s="199"/>
      <c r="H136" s="202">
        <v>1</v>
      </c>
      <c r="I136" s="203"/>
      <c r="J136" s="199"/>
      <c r="K136" s="199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139</v>
      </c>
      <c r="AU136" s="208" t="s">
        <v>82</v>
      </c>
      <c r="AV136" s="12" t="s">
        <v>82</v>
      </c>
      <c r="AW136" s="12" t="s">
        <v>30</v>
      </c>
      <c r="AX136" s="12" t="s">
        <v>73</v>
      </c>
      <c r="AY136" s="208" t="s">
        <v>115</v>
      </c>
    </row>
    <row r="137" spans="2:51" s="13" customFormat="1" ht="11.25">
      <c r="B137" s="209"/>
      <c r="C137" s="210"/>
      <c r="D137" s="193" t="s">
        <v>139</v>
      </c>
      <c r="E137" s="211" t="s">
        <v>1</v>
      </c>
      <c r="F137" s="212" t="s">
        <v>141</v>
      </c>
      <c r="G137" s="210"/>
      <c r="H137" s="213">
        <v>2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139</v>
      </c>
      <c r="AU137" s="219" t="s">
        <v>82</v>
      </c>
      <c r="AV137" s="13" t="s">
        <v>114</v>
      </c>
      <c r="AW137" s="13" t="s">
        <v>30</v>
      </c>
      <c r="AX137" s="13" t="s">
        <v>80</v>
      </c>
      <c r="AY137" s="219" t="s">
        <v>115</v>
      </c>
    </row>
    <row r="138" spans="1:65" s="2" customFormat="1" ht="24.2" customHeight="1">
      <c r="A138" s="34"/>
      <c r="B138" s="35"/>
      <c r="C138" s="179" t="s">
        <v>126</v>
      </c>
      <c r="D138" s="179" t="s">
        <v>116</v>
      </c>
      <c r="E138" s="180" t="s">
        <v>194</v>
      </c>
      <c r="F138" s="181" t="s">
        <v>195</v>
      </c>
      <c r="G138" s="182" t="s">
        <v>196</v>
      </c>
      <c r="H138" s="183">
        <v>1.397</v>
      </c>
      <c r="I138" s="184"/>
      <c r="J138" s="185">
        <f>ROUND(I138*H138,2)</f>
        <v>0</v>
      </c>
      <c r="K138" s="186"/>
      <c r="L138" s="39"/>
      <c r="M138" s="187" t="s">
        <v>1</v>
      </c>
      <c r="N138" s="188" t="s">
        <v>38</v>
      </c>
      <c r="O138" s="7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1" t="s">
        <v>114</v>
      </c>
      <c r="AT138" s="191" t="s">
        <v>116</v>
      </c>
      <c r="AU138" s="191" t="s">
        <v>82</v>
      </c>
      <c r="AY138" s="17" t="s">
        <v>115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7" t="s">
        <v>80</v>
      </c>
      <c r="BK138" s="192">
        <f>ROUND(I138*H138,2)</f>
        <v>0</v>
      </c>
      <c r="BL138" s="17" t="s">
        <v>114</v>
      </c>
      <c r="BM138" s="191" t="s">
        <v>129</v>
      </c>
    </row>
    <row r="139" spans="2:51" s="12" customFormat="1" ht="11.25">
      <c r="B139" s="198"/>
      <c r="C139" s="199"/>
      <c r="D139" s="193" t="s">
        <v>139</v>
      </c>
      <c r="E139" s="200" t="s">
        <v>1</v>
      </c>
      <c r="F139" s="201" t="s">
        <v>197</v>
      </c>
      <c r="G139" s="199"/>
      <c r="H139" s="202">
        <v>0.628</v>
      </c>
      <c r="I139" s="203"/>
      <c r="J139" s="199"/>
      <c r="K139" s="199"/>
      <c r="L139" s="204"/>
      <c r="M139" s="205"/>
      <c r="N139" s="206"/>
      <c r="O139" s="206"/>
      <c r="P139" s="206"/>
      <c r="Q139" s="206"/>
      <c r="R139" s="206"/>
      <c r="S139" s="206"/>
      <c r="T139" s="207"/>
      <c r="AT139" s="208" t="s">
        <v>139</v>
      </c>
      <c r="AU139" s="208" t="s">
        <v>82</v>
      </c>
      <c r="AV139" s="12" t="s">
        <v>82</v>
      </c>
      <c r="AW139" s="12" t="s">
        <v>30</v>
      </c>
      <c r="AX139" s="12" t="s">
        <v>73</v>
      </c>
      <c r="AY139" s="208" t="s">
        <v>115</v>
      </c>
    </row>
    <row r="140" spans="2:51" s="12" customFormat="1" ht="11.25">
      <c r="B140" s="198"/>
      <c r="C140" s="199"/>
      <c r="D140" s="193" t="s">
        <v>139</v>
      </c>
      <c r="E140" s="200" t="s">
        <v>1</v>
      </c>
      <c r="F140" s="201" t="s">
        <v>198</v>
      </c>
      <c r="G140" s="199"/>
      <c r="H140" s="202">
        <v>0.769</v>
      </c>
      <c r="I140" s="203"/>
      <c r="J140" s="199"/>
      <c r="K140" s="199"/>
      <c r="L140" s="204"/>
      <c r="M140" s="205"/>
      <c r="N140" s="206"/>
      <c r="O140" s="206"/>
      <c r="P140" s="206"/>
      <c r="Q140" s="206"/>
      <c r="R140" s="206"/>
      <c r="S140" s="206"/>
      <c r="T140" s="207"/>
      <c r="AT140" s="208" t="s">
        <v>139</v>
      </c>
      <c r="AU140" s="208" t="s">
        <v>82</v>
      </c>
      <c r="AV140" s="12" t="s">
        <v>82</v>
      </c>
      <c r="AW140" s="12" t="s">
        <v>30</v>
      </c>
      <c r="AX140" s="12" t="s">
        <v>73</v>
      </c>
      <c r="AY140" s="208" t="s">
        <v>115</v>
      </c>
    </row>
    <row r="141" spans="2:51" s="13" customFormat="1" ht="11.25">
      <c r="B141" s="209"/>
      <c r="C141" s="210"/>
      <c r="D141" s="193" t="s">
        <v>139</v>
      </c>
      <c r="E141" s="211" t="s">
        <v>1</v>
      </c>
      <c r="F141" s="212" t="s">
        <v>141</v>
      </c>
      <c r="G141" s="210"/>
      <c r="H141" s="213">
        <v>1.397</v>
      </c>
      <c r="I141" s="214"/>
      <c r="J141" s="210"/>
      <c r="K141" s="210"/>
      <c r="L141" s="215"/>
      <c r="M141" s="216"/>
      <c r="N141" s="217"/>
      <c r="O141" s="217"/>
      <c r="P141" s="217"/>
      <c r="Q141" s="217"/>
      <c r="R141" s="217"/>
      <c r="S141" s="217"/>
      <c r="T141" s="218"/>
      <c r="AT141" s="219" t="s">
        <v>139</v>
      </c>
      <c r="AU141" s="219" t="s">
        <v>82</v>
      </c>
      <c r="AV141" s="13" t="s">
        <v>114</v>
      </c>
      <c r="AW141" s="13" t="s">
        <v>30</v>
      </c>
      <c r="AX141" s="13" t="s">
        <v>80</v>
      </c>
      <c r="AY141" s="219" t="s">
        <v>115</v>
      </c>
    </row>
    <row r="142" spans="1:65" s="2" customFormat="1" ht="24.2" customHeight="1">
      <c r="A142" s="34"/>
      <c r="B142" s="35"/>
      <c r="C142" s="179" t="s">
        <v>114</v>
      </c>
      <c r="D142" s="179" t="s">
        <v>116</v>
      </c>
      <c r="E142" s="180" t="s">
        <v>199</v>
      </c>
      <c r="F142" s="181" t="s">
        <v>200</v>
      </c>
      <c r="G142" s="182" t="s">
        <v>196</v>
      </c>
      <c r="H142" s="183">
        <v>55</v>
      </c>
      <c r="I142" s="184"/>
      <c r="J142" s="185">
        <f>ROUND(I142*H142,2)</f>
        <v>0</v>
      </c>
      <c r="K142" s="186"/>
      <c r="L142" s="39"/>
      <c r="M142" s="187" t="s">
        <v>1</v>
      </c>
      <c r="N142" s="188" t="s">
        <v>38</v>
      </c>
      <c r="O142" s="71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1" t="s">
        <v>114</v>
      </c>
      <c r="AT142" s="191" t="s">
        <v>116</v>
      </c>
      <c r="AU142" s="191" t="s">
        <v>82</v>
      </c>
      <c r="AY142" s="17" t="s">
        <v>115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7" t="s">
        <v>80</v>
      </c>
      <c r="BK142" s="192">
        <f>ROUND(I142*H142,2)</f>
        <v>0</v>
      </c>
      <c r="BL142" s="17" t="s">
        <v>114</v>
      </c>
      <c r="BM142" s="191" t="s">
        <v>133</v>
      </c>
    </row>
    <row r="143" spans="2:51" s="12" customFormat="1" ht="22.5">
      <c r="B143" s="198"/>
      <c r="C143" s="199"/>
      <c r="D143" s="193" t="s">
        <v>139</v>
      </c>
      <c r="E143" s="200" t="s">
        <v>1</v>
      </c>
      <c r="F143" s="201" t="s">
        <v>201</v>
      </c>
      <c r="G143" s="199"/>
      <c r="H143" s="202">
        <v>55</v>
      </c>
      <c r="I143" s="203"/>
      <c r="J143" s="199"/>
      <c r="K143" s="199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139</v>
      </c>
      <c r="AU143" s="208" t="s">
        <v>82</v>
      </c>
      <c r="AV143" s="12" t="s">
        <v>82</v>
      </c>
      <c r="AW143" s="12" t="s">
        <v>30</v>
      </c>
      <c r="AX143" s="12" t="s">
        <v>73</v>
      </c>
      <c r="AY143" s="208" t="s">
        <v>115</v>
      </c>
    </row>
    <row r="144" spans="2:51" s="13" customFormat="1" ht="11.25">
      <c r="B144" s="209"/>
      <c r="C144" s="210"/>
      <c r="D144" s="193" t="s">
        <v>139</v>
      </c>
      <c r="E144" s="211" t="s">
        <v>1</v>
      </c>
      <c r="F144" s="212" t="s">
        <v>141</v>
      </c>
      <c r="G144" s="210"/>
      <c r="H144" s="213">
        <v>55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139</v>
      </c>
      <c r="AU144" s="219" t="s">
        <v>82</v>
      </c>
      <c r="AV144" s="13" t="s">
        <v>114</v>
      </c>
      <c r="AW144" s="13" t="s">
        <v>30</v>
      </c>
      <c r="AX144" s="13" t="s">
        <v>80</v>
      </c>
      <c r="AY144" s="219" t="s">
        <v>115</v>
      </c>
    </row>
    <row r="145" spans="1:65" s="2" customFormat="1" ht="16.5" customHeight="1">
      <c r="A145" s="34"/>
      <c r="B145" s="35"/>
      <c r="C145" s="179" t="s">
        <v>135</v>
      </c>
      <c r="D145" s="179" t="s">
        <v>116</v>
      </c>
      <c r="E145" s="180" t="s">
        <v>202</v>
      </c>
      <c r="F145" s="181" t="s">
        <v>203</v>
      </c>
      <c r="G145" s="182" t="s">
        <v>204</v>
      </c>
      <c r="H145" s="183">
        <v>65</v>
      </c>
      <c r="I145" s="184"/>
      <c r="J145" s="185">
        <f>ROUND(I145*H145,2)</f>
        <v>0</v>
      </c>
      <c r="K145" s="186"/>
      <c r="L145" s="39"/>
      <c r="M145" s="187" t="s">
        <v>1</v>
      </c>
      <c r="N145" s="188" t="s">
        <v>38</v>
      </c>
      <c r="O145" s="71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1" t="s">
        <v>114</v>
      </c>
      <c r="AT145" s="191" t="s">
        <v>116</v>
      </c>
      <c r="AU145" s="191" t="s">
        <v>82</v>
      </c>
      <c r="AY145" s="17" t="s">
        <v>115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7" t="s">
        <v>80</v>
      </c>
      <c r="BK145" s="192">
        <f>ROUND(I145*H145,2)</f>
        <v>0</v>
      </c>
      <c r="BL145" s="17" t="s">
        <v>114</v>
      </c>
      <c r="BM145" s="191" t="s">
        <v>138</v>
      </c>
    </row>
    <row r="146" spans="2:51" s="12" customFormat="1" ht="11.25">
      <c r="B146" s="198"/>
      <c r="C146" s="199"/>
      <c r="D146" s="193" t="s">
        <v>139</v>
      </c>
      <c r="E146" s="200" t="s">
        <v>1</v>
      </c>
      <c r="F146" s="201" t="s">
        <v>205</v>
      </c>
      <c r="G146" s="199"/>
      <c r="H146" s="202">
        <v>65</v>
      </c>
      <c r="I146" s="203"/>
      <c r="J146" s="199"/>
      <c r="K146" s="199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139</v>
      </c>
      <c r="AU146" s="208" t="s">
        <v>82</v>
      </c>
      <c r="AV146" s="12" t="s">
        <v>82</v>
      </c>
      <c r="AW146" s="12" t="s">
        <v>30</v>
      </c>
      <c r="AX146" s="12" t="s">
        <v>73</v>
      </c>
      <c r="AY146" s="208" t="s">
        <v>115</v>
      </c>
    </row>
    <row r="147" spans="2:51" s="13" customFormat="1" ht="11.25">
      <c r="B147" s="209"/>
      <c r="C147" s="210"/>
      <c r="D147" s="193" t="s">
        <v>139</v>
      </c>
      <c r="E147" s="211" t="s">
        <v>1</v>
      </c>
      <c r="F147" s="212" t="s">
        <v>141</v>
      </c>
      <c r="G147" s="210"/>
      <c r="H147" s="213">
        <v>65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139</v>
      </c>
      <c r="AU147" s="219" t="s">
        <v>82</v>
      </c>
      <c r="AV147" s="13" t="s">
        <v>114</v>
      </c>
      <c r="AW147" s="13" t="s">
        <v>30</v>
      </c>
      <c r="AX147" s="13" t="s">
        <v>80</v>
      </c>
      <c r="AY147" s="219" t="s">
        <v>115</v>
      </c>
    </row>
    <row r="148" spans="1:65" s="2" customFormat="1" ht="37.9" customHeight="1">
      <c r="A148" s="34"/>
      <c r="B148" s="35"/>
      <c r="C148" s="179" t="s">
        <v>129</v>
      </c>
      <c r="D148" s="179" t="s">
        <v>116</v>
      </c>
      <c r="E148" s="180" t="s">
        <v>206</v>
      </c>
      <c r="F148" s="181" t="s">
        <v>207</v>
      </c>
      <c r="G148" s="182" t="s">
        <v>208</v>
      </c>
      <c r="H148" s="183">
        <v>300</v>
      </c>
      <c r="I148" s="184"/>
      <c r="J148" s="185">
        <f>ROUND(I148*H148,2)</f>
        <v>0</v>
      </c>
      <c r="K148" s="186"/>
      <c r="L148" s="39"/>
      <c r="M148" s="187" t="s">
        <v>1</v>
      </c>
      <c r="N148" s="188" t="s">
        <v>38</v>
      </c>
      <c r="O148" s="71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1" t="s">
        <v>114</v>
      </c>
      <c r="AT148" s="191" t="s">
        <v>116</v>
      </c>
      <c r="AU148" s="191" t="s">
        <v>82</v>
      </c>
      <c r="AY148" s="17" t="s">
        <v>115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7" t="s">
        <v>80</v>
      </c>
      <c r="BK148" s="192">
        <f>ROUND(I148*H148,2)</f>
        <v>0</v>
      </c>
      <c r="BL148" s="17" t="s">
        <v>114</v>
      </c>
      <c r="BM148" s="191" t="s">
        <v>144</v>
      </c>
    </row>
    <row r="149" spans="2:51" s="12" customFormat="1" ht="11.25">
      <c r="B149" s="198"/>
      <c r="C149" s="199"/>
      <c r="D149" s="193" t="s">
        <v>139</v>
      </c>
      <c r="E149" s="200" t="s">
        <v>1</v>
      </c>
      <c r="F149" s="201" t="s">
        <v>209</v>
      </c>
      <c r="G149" s="199"/>
      <c r="H149" s="202">
        <v>300</v>
      </c>
      <c r="I149" s="203"/>
      <c r="J149" s="199"/>
      <c r="K149" s="199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139</v>
      </c>
      <c r="AU149" s="208" t="s">
        <v>82</v>
      </c>
      <c r="AV149" s="12" t="s">
        <v>82</v>
      </c>
      <c r="AW149" s="12" t="s">
        <v>30</v>
      </c>
      <c r="AX149" s="12" t="s">
        <v>73</v>
      </c>
      <c r="AY149" s="208" t="s">
        <v>115</v>
      </c>
    </row>
    <row r="150" spans="2:51" s="13" customFormat="1" ht="11.25">
      <c r="B150" s="209"/>
      <c r="C150" s="210"/>
      <c r="D150" s="193" t="s">
        <v>139</v>
      </c>
      <c r="E150" s="211" t="s">
        <v>1</v>
      </c>
      <c r="F150" s="212" t="s">
        <v>141</v>
      </c>
      <c r="G150" s="210"/>
      <c r="H150" s="213">
        <v>300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139</v>
      </c>
      <c r="AU150" s="219" t="s">
        <v>82</v>
      </c>
      <c r="AV150" s="13" t="s">
        <v>114</v>
      </c>
      <c r="AW150" s="13" t="s">
        <v>30</v>
      </c>
      <c r="AX150" s="13" t="s">
        <v>80</v>
      </c>
      <c r="AY150" s="219" t="s">
        <v>115</v>
      </c>
    </row>
    <row r="151" spans="1:65" s="2" customFormat="1" ht="24.2" customHeight="1">
      <c r="A151" s="34"/>
      <c r="B151" s="35"/>
      <c r="C151" s="179" t="s">
        <v>146</v>
      </c>
      <c r="D151" s="179" t="s">
        <v>116</v>
      </c>
      <c r="E151" s="180" t="s">
        <v>210</v>
      </c>
      <c r="F151" s="181" t="s">
        <v>211</v>
      </c>
      <c r="G151" s="182" t="s">
        <v>208</v>
      </c>
      <c r="H151" s="183">
        <v>9</v>
      </c>
      <c r="I151" s="184"/>
      <c r="J151" s="185">
        <f>ROUND(I151*H151,2)</f>
        <v>0</v>
      </c>
      <c r="K151" s="186"/>
      <c r="L151" s="39"/>
      <c r="M151" s="187" t="s">
        <v>1</v>
      </c>
      <c r="N151" s="188" t="s">
        <v>38</v>
      </c>
      <c r="O151" s="71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1" t="s">
        <v>114</v>
      </c>
      <c r="AT151" s="191" t="s">
        <v>116</v>
      </c>
      <c r="AU151" s="191" t="s">
        <v>82</v>
      </c>
      <c r="AY151" s="17" t="s">
        <v>115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7" t="s">
        <v>80</v>
      </c>
      <c r="BK151" s="192">
        <f>ROUND(I151*H151,2)</f>
        <v>0</v>
      </c>
      <c r="BL151" s="17" t="s">
        <v>114</v>
      </c>
      <c r="BM151" s="191" t="s">
        <v>149</v>
      </c>
    </row>
    <row r="152" spans="2:51" s="12" customFormat="1" ht="11.25">
      <c r="B152" s="198"/>
      <c r="C152" s="199"/>
      <c r="D152" s="193" t="s">
        <v>139</v>
      </c>
      <c r="E152" s="200" t="s">
        <v>1</v>
      </c>
      <c r="F152" s="201" t="s">
        <v>212</v>
      </c>
      <c r="G152" s="199"/>
      <c r="H152" s="202">
        <v>4.8</v>
      </c>
      <c r="I152" s="203"/>
      <c r="J152" s="199"/>
      <c r="K152" s="199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139</v>
      </c>
      <c r="AU152" s="208" t="s">
        <v>82</v>
      </c>
      <c r="AV152" s="12" t="s">
        <v>82</v>
      </c>
      <c r="AW152" s="12" t="s">
        <v>30</v>
      </c>
      <c r="AX152" s="12" t="s">
        <v>73</v>
      </c>
      <c r="AY152" s="208" t="s">
        <v>115</v>
      </c>
    </row>
    <row r="153" spans="2:51" s="12" customFormat="1" ht="11.25">
      <c r="B153" s="198"/>
      <c r="C153" s="199"/>
      <c r="D153" s="193" t="s">
        <v>139</v>
      </c>
      <c r="E153" s="200" t="s">
        <v>1</v>
      </c>
      <c r="F153" s="201" t="s">
        <v>213</v>
      </c>
      <c r="G153" s="199"/>
      <c r="H153" s="202">
        <v>4.2</v>
      </c>
      <c r="I153" s="203"/>
      <c r="J153" s="199"/>
      <c r="K153" s="199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139</v>
      </c>
      <c r="AU153" s="208" t="s">
        <v>82</v>
      </c>
      <c r="AV153" s="12" t="s">
        <v>82</v>
      </c>
      <c r="AW153" s="12" t="s">
        <v>30</v>
      </c>
      <c r="AX153" s="12" t="s">
        <v>73</v>
      </c>
      <c r="AY153" s="208" t="s">
        <v>115</v>
      </c>
    </row>
    <row r="154" spans="2:51" s="13" customFormat="1" ht="11.25">
      <c r="B154" s="209"/>
      <c r="C154" s="210"/>
      <c r="D154" s="193" t="s">
        <v>139</v>
      </c>
      <c r="E154" s="211" t="s">
        <v>1</v>
      </c>
      <c r="F154" s="212" t="s">
        <v>141</v>
      </c>
      <c r="G154" s="210"/>
      <c r="H154" s="213">
        <v>9</v>
      </c>
      <c r="I154" s="214"/>
      <c r="J154" s="210"/>
      <c r="K154" s="210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139</v>
      </c>
      <c r="AU154" s="219" t="s">
        <v>82</v>
      </c>
      <c r="AV154" s="13" t="s">
        <v>114</v>
      </c>
      <c r="AW154" s="13" t="s">
        <v>30</v>
      </c>
      <c r="AX154" s="13" t="s">
        <v>80</v>
      </c>
      <c r="AY154" s="219" t="s">
        <v>115</v>
      </c>
    </row>
    <row r="155" spans="1:65" s="2" customFormat="1" ht="24.2" customHeight="1">
      <c r="A155" s="34"/>
      <c r="B155" s="35"/>
      <c r="C155" s="179" t="s">
        <v>133</v>
      </c>
      <c r="D155" s="179" t="s">
        <v>116</v>
      </c>
      <c r="E155" s="180" t="s">
        <v>214</v>
      </c>
      <c r="F155" s="181" t="s">
        <v>215</v>
      </c>
      <c r="G155" s="182" t="s">
        <v>208</v>
      </c>
      <c r="H155" s="183">
        <v>9</v>
      </c>
      <c r="I155" s="184"/>
      <c r="J155" s="185">
        <f>ROUND(I155*H155,2)</f>
        <v>0</v>
      </c>
      <c r="K155" s="186"/>
      <c r="L155" s="39"/>
      <c r="M155" s="187" t="s">
        <v>1</v>
      </c>
      <c r="N155" s="188" t="s">
        <v>38</v>
      </c>
      <c r="O155" s="71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1" t="s">
        <v>114</v>
      </c>
      <c r="AT155" s="191" t="s">
        <v>116</v>
      </c>
      <c r="AU155" s="191" t="s">
        <v>82</v>
      </c>
      <c r="AY155" s="17" t="s">
        <v>115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7" t="s">
        <v>80</v>
      </c>
      <c r="BK155" s="192">
        <f>ROUND(I155*H155,2)</f>
        <v>0</v>
      </c>
      <c r="BL155" s="17" t="s">
        <v>114</v>
      </c>
      <c r="BM155" s="191" t="s">
        <v>153</v>
      </c>
    </row>
    <row r="156" spans="1:65" s="2" customFormat="1" ht="24.2" customHeight="1">
      <c r="A156" s="34"/>
      <c r="B156" s="35"/>
      <c r="C156" s="179" t="s">
        <v>155</v>
      </c>
      <c r="D156" s="179" t="s">
        <v>116</v>
      </c>
      <c r="E156" s="180" t="s">
        <v>216</v>
      </c>
      <c r="F156" s="181" t="s">
        <v>217</v>
      </c>
      <c r="G156" s="182" t="s">
        <v>185</v>
      </c>
      <c r="H156" s="183">
        <v>3</v>
      </c>
      <c r="I156" s="184"/>
      <c r="J156" s="185">
        <f>ROUND(I156*H156,2)</f>
        <v>0</v>
      </c>
      <c r="K156" s="186"/>
      <c r="L156" s="39"/>
      <c r="M156" s="187" t="s">
        <v>1</v>
      </c>
      <c r="N156" s="188" t="s">
        <v>38</v>
      </c>
      <c r="O156" s="71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1" t="s">
        <v>114</v>
      </c>
      <c r="AT156" s="191" t="s">
        <v>116</v>
      </c>
      <c r="AU156" s="191" t="s">
        <v>82</v>
      </c>
      <c r="AY156" s="17" t="s">
        <v>115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7" t="s">
        <v>80</v>
      </c>
      <c r="BK156" s="192">
        <f>ROUND(I156*H156,2)</f>
        <v>0</v>
      </c>
      <c r="BL156" s="17" t="s">
        <v>114</v>
      </c>
      <c r="BM156" s="191" t="s">
        <v>158</v>
      </c>
    </row>
    <row r="157" spans="2:51" s="12" customFormat="1" ht="11.25">
      <c r="B157" s="198"/>
      <c r="C157" s="199"/>
      <c r="D157" s="193" t="s">
        <v>139</v>
      </c>
      <c r="E157" s="200" t="s">
        <v>1</v>
      </c>
      <c r="F157" s="201" t="s">
        <v>187</v>
      </c>
      <c r="G157" s="199"/>
      <c r="H157" s="202">
        <v>1</v>
      </c>
      <c r="I157" s="203"/>
      <c r="J157" s="199"/>
      <c r="K157" s="199"/>
      <c r="L157" s="204"/>
      <c r="M157" s="205"/>
      <c r="N157" s="206"/>
      <c r="O157" s="206"/>
      <c r="P157" s="206"/>
      <c r="Q157" s="206"/>
      <c r="R157" s="206"/>
      <c r="S157" s="206"/>
      <c r="T157" s="207"/>
      <c r="AT157" s="208" t="s">
        <v>139</v>
      </c>
      <c r="AU157" s="208" t="s">
        <v>82</v>
      </c>
      <c r="AV157" s="12" t="s">
        <v>82</v>
      </c>
      <c r="AW157" s="12" t="s">
        <v>30</v>
      </c>
      <c r="AX157" s="12" t="s">
        <v>73</v>
      </c>
      <c r="AY157" s="208" t="s">
        <v>115</v>
      </c>
    </row>
    <row r="158" spans="2:51" s="12" customFormat="1" ht="11.25">
      <c r="B158" s="198"/>
      <c r="C158" s="199"/>
      <c r="D158" s="193" t="s">
        <v>139</v>
      </c>
      <c r="E158" s="200" t="s">
        <v>1</v>
      </c>
      <c r="F158" s="201" t="s">
        <v>188</v>
      </c>
      <c r="G158" s="199"/>
      <c r="H158" s="202">
        <v>2</v>
      </c>
      <c r="I158" s="203"/>
      <c r="J158" s="199"/>
      <c r="K158" s="199"/>
      <c r="L158" s="204"/>
      <c r="M158" s="205"/>
      <c r="N158" s="206"/>
      <c r="O158" s="206"/>
      <c r="P158" s="206"/>
      <c r="Q158" s="206"/>
      <c r="R158" s="206"/>
      <c r="S158" s="206"/>
      <c r="T158" s="207"/>
      <c r="AT158" s="208" t="s">
        <v>139</v>
      </c>
      <c r="AU158" s="208" t="s">
        <v>82</v>
      </c>
      <c r="AV158" s="12" t="s">
        <v>82</v>
      </c>
      <c r="AW158" s="12" t="s">
        <v>30</v>
      </c>
      <c r="AX158" s="12" t="s">
        <v>73</v>
      </c>
      <c r="AY158" s="208" t="s">
        <v>115</v>
      </c>
    </row>
    <row r="159" spans="2:51" s="13" customFormat="1" ht="11.25">
      <c r="B159" s="209"/>
      <c r="C159" s="210"/>
      <c r="D159" s="193" t="s">
        <v>139</v>
      </c>
      <c r="E159" s="211" t="s">
        <v>1</v>
      </c>
      <c r="F159" s="212" t="s">
        <v>141</v>
      </c>
      <c r="G159" s="210"/>
      <c r="H159" s="213">
        <v>3</v>
      </c>
      <c r="I159" s="214"/>
      <c r="J159" s="210"/>
      <c r="K159" s="210"/>
      <c r="L159" s="215"/>
      <c r="M159" s="216"/>
      <c r="N159" s="217"/>
      <c r="O159" s="217"/>
      <c r="P159" s="217"/>
      <c r="Q159" s="217"/>
      <c r="R159" s="217"/>
      <c r="S159" s="217"/>
      <c r="T159" s="218"/>
      <c r="AT159" s="219" t="s">
        <v>139</v>
      </c>
      <c r="AU159" s="219" t="s">
        <v>82</v>
      </c>
      <c r="AV159" s="13" t="s">
        <v>114</v>
      </c>
      <c r="AW159" s="13" t="s">
        <v>30</v>
      </c>
      <c r="AX159" s="13" t="s">
        <v>80</v>
      </c>
      <c r="AY159" s="219" t="s">
        <v>115</v>
      </c>
    </row>
    <row r="160" spans="1:65" s="2" customFormat="1" ht="24.2" customHeight="1">
      <c r="A160" s="34"/>
      <c r="B160" s="35"/>
      <c r="C160" s="179" t="s">
        <v>138</v>
      </c>
      <c r="D160" s="179" t="s">
        <v>116</v>
      </c>
      <c r="E160" s="180" t="s">
        <v>218</v>
      </c>
      <c r="F160" s="181" t="s">
        <v>219</v>
      </c>
      <c r="G160" s="182" t="s">
        <v>185</v>
      </c>
      <c r="H160" s="183">
        <v>2</v>
      </c>
      <c r="I160" s="184"/>
      <c r="J160" s="185">
        <f>ROUND(I160*H160,2)</f>
        <v>0</v>
      </c>
      <c r="K160" s="186"/>
      <c r="L160" s="39"/>
      <c r="M160" s="187" t="s">
        <v>1</v>
      </c>
      <c r="N160" s="188" t="s">
        <v>38</v>
      </c>
      <c r="O160" s="71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1" t="s">
        <v>114</v>
      </c>
      <c r="AT160" s="191" t="s">
        <v>116</v>
      </c>
      <c r="AU160" s="191" t="s">
        <v>82</v>
      </c>
      <c r="AY160" s="17" t="s">
        <v>115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7" t="s">
        <v>80</v>
      </c>
      <c r="BK160" s="192">
        <f>ROUND(I160*H160,2)</f>
        <v>0</v>
      </c>
      <c r="BL160" s="17" t="s">
        <v>114</v>
      </c>
      <c r="BM160" s="191" t="s">
        <v>162</v>
      </c>
    </row>
    <row r="161" spans="2:51" s="12" customFormat="1" ht="11.25">
      <c r="B161" s="198"/>
      <c r="C161" s="199"/>
      <c r="D161" s="193" t="s">
        <v>139</v>
      </c>
      <c r="E161" s="200" t="s">
        <v>1</v>
      </c>
      <c r="F161" s="201" t="s">
        <v>192</v>
      </c>
      <c r="G161" s="199"/>
      <c r="H161" s="202">
        <v>1</v>
      </c>
      <c r="I161" s="203"/>
      <c r="J161" s="199"/>
      <c r="K161" s="199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139</v>
      </c>
      <c r="AU161" s="208" t="s">
        <v>82</v>
      </c>
      <c r="AV161" s="12" t="s">
        <v>82</v>
      </c>
      <c r="AW161" s="12" t="s">
        <v>30</v>
      </c>
      <c r="AX161" s="12" t="s">
        <v>73</v>
      </c>
      <c r="AY161" s="208" t="s">
        <v>115</v>
      </c>
    </row>
    <row r="162" spans="2:51" s="12" customFormat="1" ht="11.25">
      <c r="B162" s="198"/>
      <c r="C162" s="199"/>
      <c r="D162" s="193" t="s">
        <v>139</v>
      </c>
      <c r="E162" s="200" t="s">
        <v>1</v>
      </c>
      <c r="F162" s="201" t="s">
        <v>193</v>
      </c>
      <c r="G162" s="199"/>
      <c r="H162" s="202">
        <v>1</v>
      </c>
      <c r="I162" s="203"/>
      <c r="J162" s="199"/>
      <c r="K162" s="199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139</v>
      </c>
      <c r="AU162" s="208" t="s">
        <v>82</v>
      </c>
      <c r="AV162" s="12" t="s">
        <v>82</v>
      </c>
      <c r="AW162" s="12" t="s">
        <v>30</v>
      </c>
      <c r="AX162" s="12" t="s">
        <v>73</v>
      </c>
      <c r="AY162" s="208" t="s">
        <v>115</v>
      </c>
    </row>
    <row r="163" spans="2:51" s="13" customFormat="1" ht="11.25">
      <c r="B163" s="209"/>
      <c r="C163" s="210"/>
      <c r="D163" s="193" t="s">
        <v>139</v>
      </c>
      <c r="E163" s="211" t="s">
        <v>1</v>
      </c>
      <c r="F163" s="212" t="s">
        <v>141</v>
      </c>
      <c r="G163" s="210"/>
      <c r="H163" s="213">
        <v>2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139</v>
      </c>
      <c r="AU163" s="219" t="s">
        <v>82</v>
      </c>
      <c r="AV163" s="13" t="s">
        <v>114</v>
      </c>
      <c r="AW163" s="13" t="s">
        <v>30</v>
      </c>
      <c r="AX163" s="13" t="s">
        <v>80</v>
      </c>
      <c r="AY163" s="219" t="s">
        <v>115</v>
      </c>
    </row>
    <row r="164" spans="1:65" s="2" customFormat="1" ht="24.2" customHeight="1">
      <c r="A164" s="34"/>
      <c r="B164" s="35"/>
      <c r="C164" s="179" t="s">
        <v>166</v>
      </c>
      <c r="D164" s="179" t="s">
        <v>116</v>
      </c>
      <c r="E164" s="180" t="s">
        <v>220</v>
      </c>
      <c r="F164" s="181" t="s">
        <v>221</v>
      </c>
      <c r="G164" s="182" t="s">
        <v>185</v>
      </c>
      <c r="H164" s="183">
        <v>3</v>
      </c>
      <c r="I164" s="184"/>
      <c r="J164" s="185">
        <f>ROUND(I164*H164,2)</f>
        <v>0</v>
      </c>
      <c r="K164" s="186"/>
      <c r="L164" s="39"/>
      <c r="M164" s="187" t="s">
        <v>1</v>
      </c>
      <c r="N164" s="188" t="s">
        <v>38</v>
      </c>
      <c r="O164" s="71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1" t="s">
        <v>114</v>
      </c>
      <c r="AT164" s="191" t="s">
        <v>116</v>
      </c>
      <c r="AU164" s="191" t="s">
        <v>82</v>
      </c>
      <c r="AY164" s="17" t="s">
        <v>115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7" t="s">
        <v>80</v>
      </c>
      <c r="BK164" s="192">
        <f>ROUND(I164*H164,2)</f>
        <v>0</v>
      </c>
      <c r="BL164" s="17" t="s">
        <v>114</v>
      </c>
      <c r="BM164" s="191" t="s">
        <v>169</v>
      </c>
    </row>
    <row r="165" spans="2:51" s="12" customFormat="1" ht="11.25">
      <c r="B165" s="198"/>
      <c r="C165" s="199"/>
      <c r="D165" s="193" t="s">
        <v>139</v>
      </c>
      <c r="E165" s="200" t="s">
        <v>1</v>
      </c>
      <c r="F165" s="201" t="s">
        <v>187</v>
      </c>
      <c r="G165" s="199"/>
      <c r="H165" s="202">
        <v>1</v>
      </c>
      <c r="I165" s="203"/>
      <c r="J165" s="199"/>
      <c r="K165" s="199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139</v>
      </c>
      <c r="AU165" s="208" t="s">
        <v>82</v>
      </c>
      <c r="AV165" s="12" t="s">
        <v>82</v>
      </c>
      <c r="AW165" s="12" t="s">
        <v>30</v>
      </c>
      <c r="AX165" s="12" t="s">
        <v>73</v>
      </c>
      <c r="AY165" s="208" t="s">
        <v>115</v>
      </c>
    </row>
    <row r="166" spans="2:51" s="12" customFormat="1" ht="11.25">
      <c r="B166" s="198"/>
      <c r="C166" s="199"/>
      <c r="D166" s="193" t="s">
        <v>139</v>
      </c>
      <c r="E166" s="200" t="s">
        <v>1</v>
      </c>
      <c r="F166" s="201" t="s">
        <v>188</v>
      </c>
      <c r="G166" s="199"/>
      <c r="H166" s="202">
        <v>2</v>
      </c>
      <c r="I166" s="203"/>
      <c r="J166" s="199"/>
      <c r="K166" s="199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139</v>
      </c>
      <c r="AU166" s="208" t="s">
        <v>82</v>
      </c>
      <c r="AV166" s="12" t="s">
        <v>82</v>
      </c>
      <c r="AW166" s="12" t="s">
        <v>30</v>
      </c>
      <c r="AX166" s="12" t="s">
        <v>73</v>
      </c>
      <c r="AY166" s="208" t="s">
        <v>115</v>
      </c>
    </row>
    <row r="167" spans="2:51" s="13" customFormat="1" ht="11.25">
      <c r="B167" s="209"/>
      <c r="C167" s="210"/>
      <c r="D167" s="193" t="s">
        <v>139</v>
      </c>
      <c r="E167" s="211" t="s">
        <v>1</v>
      </c>
      <c r="F167" s="212" t="s">
        <v>141</v>
      </c>
      <c r="G167" s="210"/>
      <c r="H167" s="213">
        <v>3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139</v>
      </c>
      <c r="AU167" s="219" t="s">
        <v>82</v>
      </c>
      <c r="AV167" s="13" t="s">
        <v>114</v>
      </c>
      <c r="AW167" s="13" t="s">
        <v>30</v>
      </c>
      <c r="AX167" s="13" t="s">
        <v>80</v>
      </c>
      <c r="AY167" s="219" t="s">
        <v>115</v>
      </c>
    </row>
    <row r="168" spans="1:65" s="2" customFormat="1" ht="24.2" customHeight="1">
      <c r="A168" s="34"/>
      <c r="B168" s="35"/>
      <c r="C168" s="179" t="s">
        <v>144</v>
      </c>
      <c r="D168" s="179" t="s">
        <v>116</v>
      </c>
      <c r="E168" s="180" t="s">
        <v>222</v>
      </c>
      <c r="F168" s="181" t="s">
        <v>223</v>
      </c>
      <c r="G168" s="182" t="s">
        <v>185</v>
      </c>
      <c r="H168" s="183">
        <v>2</v>
      </c>
      <c r="I168" s="184"/>
      <c r="J168" s="185">
        <f>ROUND(I168*H168,2)</f>
        <v>0</v>
      </c>
      <c r="K168" s="186"/>
      <c r="L168" s="39"/>
      <c r="M168" s="187" t="s">
        <v>1</v>
      </c>
      <c r="N168" s="188" t="s">
        <v>38</v>
      </c>
      <c r="O168" s="71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1" t="s">
        <v>114</v>
      </c>
      <c r="AT168" s="191" t="s">
        <v>116</v>
      </c>
      <c r="AU168" s="191" t="s">
        <v>82</v>
      </c>
      <c r="AY168" s="17" t="s">
        <v>115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7" t="s">
        <v>80</v>
      </c>
      <c r="BK168" s="192">
        <f>ROUND(I168*H168,2)</f>
        <v>0</v>
      </c>
      <c r="BL168" s="17" t="s">
        <v>114</v>
      </c>
      <c r="BM168" s="191" t="s">
        <v>224</v>
      </c>
    </row>
    <row r="169" spans="2:51" s="12" customFormat="1" ht="11.25">
      <c r="B169" s="198"/>
      <c r="C169" s="199"/>
      <c r="D169" s="193" t="s">
        <v>139</v>
      </c>
      <c r="E169" s="200" t="s">
        <v>1</v>
      </c>
      <c r="F169" s="201" t="s">
        <v>192</v>
      </c>
      <c r="G169" s="199"/>
      <c r="H169" s="202">
        <v>1</v>
      </c>
      <c r="I169" s="203"/>
      <c r="J169" s="199"/>
      <c r="K169" s="199"/>
      <c r="L169" s="204"/>
      <c r="M169" s="205"/>
      <c r="N169" s="206"/>
      <c r="O169" s="206"/>
      <c r="P169" s="206"/>
      <c r="Q169" s="206"/>
      <c r="R169" s="206"/>
      <c r="S169" s="206"/>
      <c r="T169" s="207"/>
      <c r="AT169" s="208" t="s">
        <v>139</v>
      </c>
      <c r="AU169" s="208" t="s">
        <v>82</v>
      </c>
      <c r="AV169" s="12" t="s">
        <v>82</v>
      </c>
      <c r="AW169" s="12" t="s">
        <v>30</v>
      </c>
      <c r="AX169" s="12" t="s">
        <v>73</v>
      </c>
      <c r="AY169" s="208" t="s">
        <v>115</v>
      </c>
    </row>
    <row r="170" spans="2:51" s="12" customFormat="1" ht="11.25">
      <c r="B170" s="198"/>
      <c r="C170" s="199"/>
      <c r="D170" s="193" t="s">
        <v>139</v>
      </c>
      <c r="E170" s="200" t="s">
        <v>1</v>
      </c>
      <c r="F170" s="201" t="s">
        <v>193</v>
      </c>
      <c r="G170" s="199"/>
      <c r="H170" s="202">
        <v>1</v>
      </c>
      <c r="I170" s="203"/>
      <c r="J170" s="199"/>
      <c r="K170" s="199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139</v>
      </c>
      <c r="AU170" s="208" t="s">
        <v>82</v>
      </c>
      <c r="AV170" s="12" t="s">
        <v>82</v>
      </c>
      <c r="AW170" s="12" t="s">
        <v>30</v>
      </c>
      <c r="AX170" s="12" t="s">
        <v>73</v>
      </c>
      <c r="AY170" s="208" t="s">
        <v>115</v>
      </c>
    </row>
    <row r="171" spans="2:51" s="13" customFormat="1" ht="11.25">
      <c r="B171" s="209"/>
      <c r="C171" s="210"/>
      <c r="D171" s="193" t="s">
        <v>139</v>
      </c>
      <c r="E171" s="211" t="s">
        <v>1</v>
      </c>
      <c r="F171" s="212" t="s">
        <v>141</v>
      </c>
      <c r="G171" s="210"/>
      <c r="H171" s="213">
        <v>2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139</v>
      </c>
      <c r="AU171" s="219" t="s">
        <v>82</v>
      </c>
      <c r="AV171" s="13" t="s">
        <v>114</v>
      </c>
      <c r="AW171" s="13" t="s">
        <v>30</v>
      </c>
      <c r="AX171" s="13" t="s">
        <v>80</v>
      </c>
      <c r="AY171" s="219" t="s">
        <v>115</v>
      </c>
    </row>
    <row r="172" spans="1:65" s="2" customFormat="1" ht="24.2" customHeight="1">
      <c r="A172" s="34"/>
      <c r="B172" s="35"/>
      <c r="C172" s="179" t="s">
        <v>225</v>
      </c>
      <c r="D172" s="179" t="s">
        <v>116</v>
      </c>
      <c r="E172" s="180" t="s">
        <v>226</v>
      </c>
      <c r="F172" s="181" t="s">
        <v>227</v>
      </c>
      <c r="G172" s="182" t="s">
        <v>185</v>
      </c>
      <c r="H172" s="183">
        <v>57</v>
      </c>
      <c r="I172" s="184"/>
      <c r="J172" s="185">
        <f>ROUND(I172*H172,2)</f>
        <v>0</v>
      </c>
      <c r="K172" s="186"/>
      <c r="L172" s="39"/>
      <c r="M172" s="187" t="s">
        <v>1</v>
      </c>
      <c r="N172" s="188" t="s">
        <v>38</v>
      </c>
      <c r="O172" s="71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1" t="s">
        <v>114</v>
      </c>
      <c r="AT172" s="191" t="s">
        <v>116</v>
      </c>
      <c r="AU172" s="191" t="s">
        <v>82</v>
      </c>
      <c r="AY172" s="17" t="s">
        <v>115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7" t="s">
        <v>80</v>
      </c>
      <c r="BK172" s="192">
        <f>ROUND(I172*H172,2)</f>
        <v>0</v>
      </c>
      <c r="BL172" s="17" t="s">
        <v>114</v>
      </c>
      <c r="BM172" s="191" t="s">
        <v>228</v>
      </c>
    </row>
    <row r="173" spans="2:51" s="15" customFormat="1" ht="11.25">
      <c r="B173" s="233"/>
      <c r="C173" s="234"/>
      <c r="D173" s="193" t="s">
        <v>139</v>
      </c>
      <c r="E173" s="235" t="s">
        <v>1</v>
      </c>
      <c r="F173" s="236" t="s">
        <v>229</v>
      </c>
      <c r="G173" s="234"/>
      <c r="H173" s="235" t="s">
        <v>1</v>
      </c>
      <c r="I173" s="237"/>
      <c r="J173" s="234"/>
      <c r="K173" s="234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139</v>
      </c>
      <c r="AU173" s="242" t="s">
        <v>82</v>
      </c>
      <c r="AV173" s="15" t="s">
        <v>80</v>
      </c>
      <c r="AW173" s="15" t="s">
        <v>30</v>
      </c>
      <c r="AX173" s="15" t="s">
        <v>73</v>
      </c>
      <c r="AY173" s="242" t="s">
        <v>115</v>
      </c>
    </row>
    <row r="174" spans="2:51" s="12" customFormat="1" ht="11.25">
      <c r="B174" s="198"/>
      <c r="C174" s="199"/>
      <c r="D174" s="193" t="s">
        <v>139</v>
      </c>
      <c r="E174" s="200" t="s">
        <v>1</v>
      </c>
      <c r="F174" s="201" t="s">
        <v>230</v>
      </c>
      <c r="G174" s="199"/>
      <c r="H174" s="202">
        <v>19</v>
      </c>
      <c r="I174" s="203"/>
      <c r="J174" s="199"/>
      <c r="K174" s="199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139</v>
      </c>
      <c r="AU174" s="208" t="s">
        <v>82</v>
      </c>
      <c r="AV174" s="12" t="s">
        <v>82</v>
      </c>
      <c r="AW174" s="12" t="s">
        <v>30</v>
      </c>
      <c r="AX174" s="12" t="s">
        <v>73</v>
      </c>
      <c r="AY174" s="208" t="s">
        <v>115</v>
      </c>
    </row>
    <row r="175" spans="2:51" s="12" customFormat="1" ht="11.25">
      <c r="B175" s="198"/>
      <c r="C175" s="199"/>
      <c r="D175" s="193" t="s">
        <v>139</v>
      </c>
      <c r="E175" s="200" t="s">
        <v>1</v>
      </c>
      <c r="F175" s="201" t="s">
        <v>231</v>
      </c>
      <c r="G175" s="199"/>
      <c r="H175" s="202">
        <v>38</v>
      </c>
      <c r="I175" s="203"/>
      <c r="J175" s="199"/>
      <c r="K175" s="199"/>
      <c r="L175" s="204"/>
      <c r="M175" s="205"/>
      <c r="N175" s="206"/>
      <c r="O175" s="206"/>
      <c r="P175" s="206"/>
      <c r="Q175" s="206"/>
      <c r="R175" s="206"/>
      <c r="S175" s="206"/>
      <c r="T175" s="207"/>
      <c r="AT175" s="208" t="s">
        <v>139</v>
      </c>
      <c r="AU175" s="208" t="s">
        <v>82</v>
      </c>
      <c r="AV175" s="12" t="s">
        <v>82</v>
      </c>
      <c r="AW175" s="12" t="s">
        <v>30</v>
      </c>
      <c r="AX175" s="12" t="s">
        <v>73</v>
      </c>
      <c r="AY175" s="208" t="s">
        <v>115</v>
      </c>
    </row>
    <row r="176" spans="2:51" s="13" customFormat="1" ht="11.25">
      <c r="B176" s="209"/>
      <c r="C176" s="210"/>
      <c r="D176" s="193" t="s">
        <v>139</v>
      </c>
      <c r="E176" s="211" t="s">
        <v>1</v>
      </c>
      <c r="F176" s="212" t="s">
        <v>141</v>
      </c>
      <c r="G176" s="210"/>
      <c r="H176" s="213">
        <v>57</v>
      </c>
      <c r="I176" s="214"/>
      <c r="J176" s="210"/>
      <c r="K176" s="210"/>
      <c r="L176" s="215"/>
      <c r="M176" s="216"/>
      <c r="N176" s="217"/>
      <c r="O176" s="217"/>
      <c r="P176" s="217"/>
      <c r="Q176" s="217"/>
      <c r="R176" s="217"/>
      <c r="S176" s="217"/>
      <c r="T176" s="218"/>
      <c r="AT176" s="219" t="s">
        <v>139</v>
      </c>
      <c r="AU176" s="219" t="s">
        <v>82</v>
      </c>
      <c r="AV176" s="13" t="s">
        <v>114</v>
      </c>
      <c r="AW176" s="13" t="s">
        <v>30</v>
      </c>
      <c r="AX176" s="13" t="s">
        <v>80</v>
      </c>
      <c r="AY176" s="219" t="s">
        <v>115</v>
      </c>
    </row>
    <row r="177" spans="1:65" s="2" customFormat="1" ht="24.2" customHeight="1">
      <c r="A177" s="34"/>
      <c r="B177" s="35"/>
      <c r="C177" s="179" t="s">
        <v>149</v>
      </c>
      <c r="D177" s="179" t="s">
        <v>116</v>
      </c>
      <c r="E177" s="180" t="s">
        <v>232</v>
      </c>
      <c r="F177" s="181" t="s">
        <v>233</v>
      </c>
      <c r="G177" s="182" t="s">
        <v>185</v>
      </c>
      <c r="H177" s="183">
        <v>38</v>
      </c>
      <c r="I177" s="184"/>
      <c r="J177" s="185">
        <f>ROUND(I177*H177,2)</f>
        <v>0</v>
      </c>
      <c r="K177" s="186"/>
      <c r="L177" s="39"/>
      <c r="M177" s="187" t="s">
        <v>1</v>
      </c>
      <c r="N177" s="188" t="s">
        <v>38</v>
      </c>
      <c r="O177" s="71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1" t="s">
        <v>114</v>
      </c>
      <c r="AT177" s="191" t="s">
        <v>116</v>
      </c>
      <c r="AU177" s="191" t="s">
        <v>82</v>
      </c>
      <c r="AY177" s="17" t="s">
        <v>115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7" t="s">
        <v>80</v>
      </c>
      <c r="BK177" s="192">
        <f>ROUND(I177*H177,2)</f>
        <v>0</v>
      </c>
      <c r="BL177" s="17" t="s">
        <v>114</v>
      </c>
      <c r="BM177" s="191" t="s">
        <v>234</v>
      </c>
    </row>
    <row r="178" spans="2:51" s="15" customFormat="1" ht="11.25">
      <c r="B178" s="233"/>
      <c r="C178" s="234"/>
      <c r="D178" s="193" t="s">
        <v>139</v>
      </c>
      <c r="E178" s="235" t="s">
        <v>1</v>
      </c>
      <c r="F178" s="236" t="s">
        <v>229</v>
      </c>
      <c r="G178" s="234"/>
      <c r="H178" s="235" t="s">
        <v>1</v>
      </c>
      <c r="I178" s="237"/>
      <c r="J178" s="234"/>
      <c r="K178" s="234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139</v>
      </c>
      <c r="AU178" s="242" t="s">
        <v>82</v>
      </c>
      <c r="AV178" s="15" t="s">
        <v>80</v>
      </c>
      <c r="AW178" s="15" t="s">
        <v>30</v>
      </c>
      <c r="AX178" s="15" t="s">
        <v>73</v>
      </c>
      <c r="AY178" s="242" t="s">
        <v>115</v>
      </c>
    </row>
    <row r="179" spans="2:51" s="12" customFormat="1" ht="11.25">
      <c r="B179" s="198"/>
      <c r="C179" s="199"/>
      <c r="D179" s="193" t="s">
        <v>139</v>
      </c>
      <c r="E179" s="200" t="s">
        <v>1</v>
      </c>
      <c r="F179" s="201" t="s">
        <v>235</v>
      </c>
      <c r="G179" s="199"/>
      <c r="H179" s="202">
        <v>19</v>
      </c>
      <c r="I179" s="203"/>
      <c r="J179" s="199"/>
      <c r="K179" s="199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139</v>
      </c>
      <c r="AU179" s="208" t="s">
        <v>82</v>
      </c>
      <c r="AV179" s="12" t="s">
        <v>82</v>
      </c>
      <c r="AW179" s="12" t="s">
        <v>30</v>
      </c>
      <c r="AX179" s="12" t="s">
        <v>73</v>
      </c>
      <c r="AY179" s="208" t="s">
        <v>115</v>
      </c>
    </row>
    <row r="180" spans="2:51" s="12" customFormat="1" ht="11.25">
      <c r="B180" s="198"/>
      <c r="C180" s="199"/>
      <c r="D180" s="193" t="s">
        <v>139</v>
      </c>
      <c r="E180" s="200" t="s">
        <v>1</v>
      </c>
      <c r="F180" s="201" t="s">
        <v>236</v>
      </c>
      <c r="G180" s="199"/>
      <c r="H180" s="202">
        <v>19</v>
      </c>
      <c r="I180" s="203"/>
      <c r="J180" s="199"/>
      <c r="K180" s="199"/>
      <c r="L180" s="204"/>
      <c r="M180" s="205"/>
      <c r="N180" s="206"/>
      <c r="O180" s="206"/>
      <c r="P180" s="206"/>
      <c r="Q180" s="206"/>
      <c r="R180" s="206"/>
      <c r="S180" s="206"/>
      <c r="T180" s="207"/>
      <c r="AT180" s="208" t="s">
        <v>139</v>
      </c>
      <c r="AU180" s="208" t="s">
        <v>82</v>
      </c>
      <c r="AV180" s="12" t="s">
        <v>82</v>
      </c>
      <c r="AW180" s="12" t="s">
        <v>30</v>
      </c>
      <c r="AX180" s="12" t="s">
        <v>73</v>
      </c>
      <c r="AY180" s="208" t="s">
        <v>115</v>
      </c>
    </row>
    <row r="181" spans="2:51" s="13" customFormat="1" ht="11.25">
      <c r="B181" s="209"/>
      <c r="C181" s="210"/>
      <c r="D181" s="193" t="s">
        <v>139</v>
      </c>
      <c r="E181" s="211" t="s">
        <v>1</v>
      </c>
      <c r="F181" s="212" t="s">
        <v>141</v>
      </c>
      <c r="G181" s="210"/>
      <c r="H181" s="213">
        <v>38</v>
      </c>
      <c r="I181" s="214"/>
      <c r="J181" s="210"/>
      <c r="K181" s="210"/>
      <c r="L181" s="215"/>
      <c r="M181" s="216"/>
      <c r="N181" s="217"/>
      <c r="O181" s="217"/>
      <c r="P181" s="217"/>
      <c r="Q181" s="217"/>
      <c r="R181" s="217"/>
      <c r="S181" s="217"/>
      <c r="T181" s="218"/>
      <c r="AT181" s="219" t="s">
        <v>139</v>
      </c>
      <c r="AU181" s="219" t="s">
        <v>82</v>
      </c>
      <c r="AV181" s="13" t="s">
        <v>114</v>
      </c>
      <c r="AW181" s="13" t="s">
        <v>30</v>
      </c>
      <c r="AX181" s="13" t="s">
        <v>80</v>
      </c>
      <c r="AY181" s="219" t="s">
        <v>115</v>
      </c>
    </row>
    <row r="182" spans="1:65" s="2" customFormat="1" ht="33" customHeight="1">
      <c r="A182" s="34"/>
      <c r="B182" s="35"/>
      <c r="C182" s="179" t="s">
        <v>8</v>
      </c>
      <c r="D182" s="179" t="s">
        <v>116</v>
      </c>
      <c r="E182" s="180" t="s">
        <v>237</v>
      </c>
      <c r="F182" s="181" t="s">
        <v>238</v>
      </c>
      <c r="G182" s="182" t="s">
        <v>185</v>
      </c>
      <c r="H182" s="183">
        <v>57</v>
      </c>
      <c r="I182" s="184"/>
      <c r="J182" s="185">
        <f>ROUND(I182*H182,2)</f>
        <v>0</v>
      </c>
      <c r="K182" s="186"/>
      <c r="L182" s="39"/>
      <c r="M182" s="187" t="s">
        <v>1</v>
      </c>
      <c r="N182" s="188" t="s">
        <v>38</v>
      </c>
      <c r="O182" s="71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1" t="s">
        <v>114</v>
      </c>
      <c r="AT182" s="191" t="s">
        <v>116</v>
      </c>
      <c r="AU182" s="191" t="s">
        <v>82</v>
      </c>
      <c r="AY182" s="17" t="s">
        <v>115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7" t="s">
        <v>80</v>
      </c>
      <c r="BK182" s="192">
        <f>ROUND(I182*H182,2)</f>
        <v>0</v>
      </c>
      <c r="BL182" s="17" t="s">
        <v>114</v>
      </c>
      <c r="BM182" s="191" t="s">
        <v>239</v>
      </c>
    </row>
    <row r="183" spans="2:51" s="15" customFormat="1" ht="11.25">
      <c r="B183" s="233"/>
      <c r="C183" s="234"/>
      <c r="D183" s="193" t="s">
        <v>139</v>
      </c>
      <c r="E183" s="235" t="s">
        <v>1</v>
      </c>
      <c r="F183" s="236" t="s">
        <v>229</v>
      </c>
      <c r="G183" s="234"/>
      <c r="H183" s="235" t="s">
        <v>1</v>
      </c>
      <c r="I183" s="237"/>
      <c r="J183" s="234"/>
      <c r="K183" s="234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139</v>
      </c>
      <c r="AU183" s="242" t="s">
        <v>82</v>
      </c>
      <c r="AV183" s="15" t="s">
        <v>80</v>
      </c>
      <c r="AW183" s="15" t="s">
        <v>30</v>
      </c>
      <c r="AX183" s="15" t="s">
        <v>73</v>
      </c>
      <c r="AY183" s="242" t="s">
        <v>115</v>
      </c>
    </row>
    <row r="184" spans="2:51" s="12" customFormat="1" ht="11.25">
      <c r="B184" s="198"/>
      <c r="C184" s="199"/>
      <c r="D184" s="193" t="s">
        <v>139</v>
      </c>
      <c r="E184" s="200" t="s">
        <v>1</v>
      </c>
      <c r="F184" s="201" t="s">
        <v>230</v>
      </c>
      <c r="G184" s="199"/>
      <c r="H184" s="202">
        <v>19</v>
      </c>
      <c r="I184" s="203"/>
      <c r="J184" s="199"/>
      <c r="K184" s="199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139</v>
      </c>
      <c r="AU184" s="208" t="s">
        <v>82</v>
      </c>
      <c r="AV184" s="12" t="s">
        <v>82</v>
      </c>
      <c r="AW184" s="12" t="s">
        <v>30</v>
      </c>
      <c r="AX184" s="12" t="s">
        <v>73</v>
      </c>
      <c r="AY184" s="208" t="s">
        <v>115</v>
      </c>
    </row>
    <row r="185" spans="2:51" s="12" customFormat="1" ht="11.25">
      <c r="B185" s="198"/>
      <c r="C185" s="199"/>
      <c r="D185" s="193" t="s">
        <v>139</v>
      </c>
      <c r="E185" s="200" t="s">
        <v>1</v>
      </c>
      <c r="F185" s="201" t="s">
        <v>231</v>
      </c>
      <c r="G185" s="199"/>
      <c r="H185" s="202">
        <v>38</v>
      </c>
      <c r="I185" s="203"/>
      <c r="J185" s="199"/>
      <c r="K185" s="199"/>
      <c r="L185" s="204"/>
      <c r="M185" s="205"/>
      <c r="N185" s="206"/>
      <c r="O185" s="206"/>
      <c r="P185" s="206"/>
      <c r="Q185" s="206"/>
      <c r="R185" s="206"/>
      <c r="S185" s="206"/>
      <c r="T185" s="207"/>
      <c r="AT185" s="208" t="s">
        <v>139</v>
      </c>
      <c r="AU185" s="208" t="s">
        <v>82</v>
      </c>
      <c r="AV185" s="12" t="s">
        <v>82</v>
      </c>
      <c r="AW185" s="12" t="s">
        <v>30</v>
      </c>
      <c r="AX185" s="12" t="s">
        <v>73</v>
      </c>
      <c r="AY185" s="208" t="s">
        <v>115</v>
      </c>
    </row>
    <row r="186" spans="2:51" s="13" customFormat="1" ht="11.25">
      <c r="B186" s="209"/>
      <c r="C186" s="210"/>
      <c r="D186" s="193" t="s">
        <v>139</v>
      </c>
      <c r="E186" s="211" t="s">
        <v>1</v>
      </c>
      <c r="F186" s="212" t="s">
        <v>141</v>
      </c>
      <c r="G186" s="210"/>
      <c r="H186" s="213">
        <v>57</v>
      </c>
      <c r="I186" s="214"/>
      <c r="J186" s="210"/>
      <c r="K186" s="210"/>
      <c r="L186" s="215"/>
      <c r="M186" s="216"/>
      <c r="N186" s="217"/>
      <c r="O186" s="217"/>
      <c r="P186" s="217"/>
      <c r="Q186" s="217"/>
      <c r="R186" s="217"/>
      <c r="S186" s="217"/>
      <c r="T186" s="218"/>
      <c r="AT186" s="219" t="s">
        <v>139</v>
      </c>
      <c r="AU186" s="219" t="s">
        <v>82</v>
      </c>
      <c r="AV186" s="13" t="s">
        <v>114</v>
      </c>
      <c r="AW186" s="13" t="s">
        <v>30</v>
      </c>
      <c r="AX186" s="13" t="s">
        <v>80</v>
      </c>
      <c r="AY186" s="219" t="s">
        <v>115</v>
      </c>
    </row>
    <row r="187" spans="1:65" s="2" customFormat="1" ht="33" customHeight="1">
      <c r="A187" s="34"/>
      <c r="B187" s="35"/>
      <c r="C187" s="179" t="s">
        <v>153</v>
      </c>
      <c r="D187" s="179" t="s">
        <v>116</v>
      </c>
      <c r="E187" s="180" t="s">
        <v>240</v>
      </c>
      <c r="F187" s="181" t="s">
        <v>241</v>
      </c>
      <c r="G187" s="182" t="s">
        <v>185</v>
      </c>
      <c r="H187" s="183">
        <v>38</v>
      </c>
      <c r="I187" s="184"/>
      <c r="J187" s="185">
        <f>ROUND(I187*H187,2)</f>
        <v>0</v>
      </c>
      <c r="K187" s="186"/>
      <c r="L187" s="39"/>
      <c r="M187" s="187" t="s">
        <v>1</v>
      </c>
      <c r="N187" s="188" t="s">
        <v>38</v>
      </c>
      <c r="O187" s="71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1" t="s">
        <v>114</v>
      </c>
      <c r="AT187" s="191" t="s">
        <v>116</v>
      </c>
      <c r="AU187" s="191" t="s">
        <v>82</v>
      </c>
      <c r="AY187" s="17" t="s">
        <v>115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7" t="s">
        <v>80</v>
      </c>
      <c r="BK187" s="192">
        <f>ROUND(I187*H187,2)</f>
        <v>0</v>
      </c>
      <c r="BL187" s="17" t="s">
        <v>114</v>
      </c>
      <c r="BM187" s="191" t="s">
        <v>242</v>
      </c>
    </row>
    <row r="188" spans="2:51" s="15" customFormat="1" ht="11.25">
      <c r="B188" s="233"/>
      <c r="C188" s="234"/>
      <c r="D188" s="193" t="s">
        <v>139</v>
      </c>
      <c r="E188" s="235" t="s">
        <v>1</v>
      </c>
      <c r="F188" s="236" t="s">
        <v>229</v>
      </c>
      <c r="G188" s="234"/>
      <c r="H188" s="235" t="s">
        <v>1</v>
      </c>
      <c r="I188" s="237"/>
      <c r="J188" s="234"/>
      <c r="K188" s="234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139</v>
      </c>
      <c r="AU188" s="242" t="s">
        <v>82</v>
      </c>
      <c r="AV188" s="15" t="s">
        <v>80</v>
      </c>
      <c r="AW188" s="15" t="s">
        <v>30</v>
      </c>
      <c r="AX188" s="15" t="s">
        <v>73</v>
      </c>
      <c r="AY188" s="242" t="s">
        <v>115</v>
      </c>
    </row>
    <row r="189" spans="2:51" s="12" customFormat="1" ht="11.25">
      <c r="B189" s="198"/>
      <c r="C189" s="199"/>
      <c r="D189" s="193" t="s">
        <v>139</v>
      </c>
      <c r="E189" s="200" t="s">
        <v>1</v>
      </c>
      <c r="F189" s="201" t="s">
        <v>235</v>
      </c>
      <c r="G189" s="199"/>
      <c r="H189" s="202">
        <v>19</v>
      </c>
      <c r="I189" s="203"/>
      <c r="J189" s="199"/>
      <c r="K189" s="199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139</v>
      </c>
      <c r="AU189" s="208" t="s">
        <v>82</v>
      </c>
      <c r="AV189" s="12" t="s">
        <v>82</v>
      </c>
      <c r="AW189" s="12" t="s">
        <v>30</v>
      </c>
      <c r="AX189" s="12" t="s">
        <v>73</v>
      </c>
      <c r="AY189" s="208" t="s">
        <v>115</v>
      </c>
    </row>
    <row r="190" spans="2:51" s="12" customFormat="1" ht="11.25">
      <c r="B190" s="198"/>
      <c r="C190" s="199"/>
      <c r="D190" s="193" t="s">
        <v>139</v>
      </c>
      <c r="E190" s="200" t="s">
        <v>1</v>
      </c>
      <c r="F190" s="201" t="s">
        <v>236</v>
      </c>
      <c r="G190" s="199"/>
      <c r="H190" s="202">
        <v>19</v>
      </c>
      <c r="I190" s="203"/>
      <c r="J190" s="199"/>
      <c r="K190" s="199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139</v>
      </c>
      <c r="AU190" s="208" t="s">
        <v>82</v>
      </c>
      <c r="AV190" s="12" t="s">
        <v>82</v>
      </c>
      <c r="AW190" s="12" t="s">
        <v>30</v>
      </c>
      <c r="AX190" s="12" t="s">
        <v>73</v>
      </c>
      <c r="AY190" s="208" t="s">
        <v>115</v>
      </c>
    </row>
    <row r="191" spans="2:51" s="13" customFormat="1" ht="11.25">
      <c r="B191" s="209"/>
      <c r="C191" s="210"/>
      <c r="D191" s="193" t="s">
        <v>139</v>
      </c>
      <c r="E191" s="211" t="s">
        <v>1</v>
      </c>
      <c r="F191" s="212" t="s">
        <v>141</v>
      </c>
      <c r="G191" s="210"/>
      <c r="H191" s="213">
        <v>38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139</v>
      </c>
      <c r="AU191" s="219" t="s">
        <v>82</v>
      </c>
      <c r="AV191" s="13" t="s">
        <v>114</v>
      </c>
      <c r="AW191" s="13" t="s">
        <v>30</v>
      </c>
      <c r="AX191" s="13" t="s">
        <v>80</v>
      </c>
      <c r="AY191" s="219" t="s">
        <v>115</v>
      </c>
    </row>
    <row r="192" spans="1:65" s="2" customFormat="1" ht="33" customHeight="1">
      <c r="A192" s="34"/>
      <c r="B192" s="35"/>
      <c r="C192" s="179" t="s">
        <v>243</v>
      </c>
      <c r="D192" s="179" t="s">
        <v>116</v>
      </c>
      <c r="E192" s="180" t="s">
        <v>244</v>
      </c>
      <c r="F192" s="181" t="s">
        <v>245</v>
      </c>
      <c r="G192" s="182" t="s">
        <v>208</v>
      </c>
      <c r="H192" s="183">
        <v>302.625</v>
      </c>
      <c r="I192" s="184"/>
      <c r="J192" s="185">
        <f>ROUND(I192*H192,2)</f>
        <v>0</v>
      </c>
      <c r="K192" s="186"/>
      <c r="L192" s="39"/>
      <c r="M192" s="187" t="s">
        <v>1</v>
      </c>
      <c r="N192" s="188" t="s">
        <v>38</v>
      </c>
      <c r="O192" s="71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1" t="s">
        <v>114</v>
      </c>
      <c r="AT192" s="191" t="s">
        <v>116</v>
      </c>
      <c r="AU192" s="191" t="s">
        <v>82</v>
      </c>
      <c r="AY192" s="17" t="s">
        <v>115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7" t="s">
        <v>80</v>
      </c>
      <c r="BK192" s="192">
        <f>ROUND(I192*H192,2)</f>
        <v>0</v>
      </c>
      <c r="BL192" s="17" t="s">
        <v>114</v>
      </c>
      <c r="BM192" s="191" t="s">
        <v>246</v>
      </c>
    </row>
    <row r="193" spans="2:51" s="12" customFormat="1" ht="11.25">
      <c r="B193" s="198"/>
      <c r="C193" s="199"/>
      <c r="D193" s="193" t="s">
        <v>139</v>
      </c>
      <c r="E193" s="200" t="s">
        <v>1</v>
      </c>
      <c r="F193" s="201" t="s">
        <v>247</v>
      </c>
      <c r="G193" s="199"/>
      <c r="H193" s="202">
        <v>300</v>
      </c>
      <c r="I193" s="203"/>
      <c r="J193" s="199"/>
      <c r="K193" s="199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139</v>
      </c>
      <c r="AU193" s="208" t="s">
        <v>82</v>
      </c>
      <c r="AV193" s="12" t="s">
        <v>82</v>
      </c>
      <c r="AW193" s="12" t="s">
        <v>30</v>
      </c>
      <c r="AX193" s="12" t="s">
        <v>73</v>
      </c>
      <c r="AY193" s="208" t="s">
        <v>115</v>
      </c>
    </row>
    <row r="194" spans="2:51" s="12" customFormat="1" ht="11.25">
      <c r="B194" s="198"/>
      <c r="C194" s="199"/>
      <c r="D194" s="193" t="s">
        <v>139</v>
      </c>
      <c r="E194" s="200" t="s">
        <v>1</v>
      </c>
      <c r="F194" s="201" t="s">
        <v>248</v>
      </c>
      <c r="G194" s="199"/>
      <c r="H194" s="202">
        <v>2.625</v>
      </c>
      <c r="I194" s="203"/>
      <c r="J194" s="199"/>
      <c r="K194" s="199"/>
      <c r="L194" s="204"/>
      <c r="M194" s="205"/>
      <c r="N194" s="206"/>
      <c r="O194" s="206"/>
      <c r="P194" s="206"/>
      <c r="Q194" s="206"/>
      <c r="R194" s="206"/>
      <c r="S194" s="206"/>
      <c r="T194" s="207"/>
      <c r="AT194" s="208" t="s">
        <v>139</v>
      </c>
      <c r="AU194" s="208" t="s">
        <v>82</v>
      </c>
      <c r="AV194" s="12" t="s">
        <v>82</v>
      </c>
      <c r="AW194" s="12" t="s">
        <v>30</v>
      </c>
      <c r="AX194" s="12" t="s">
        <v>73</v>
      </c>
      <c r="AY194" s="208" t="s">
        <v>115</v>
      </c>
    </row>
    <row r="195" spans="2:51" s="13" customFormat="1" ht="11.25">
      <c r="B195" s="209"/>
      <c r="C195" s="210"/>
      <c r="D195" s="193" t="s">
        <v>139</v>
      </c>
      <c r="E195" s="211" t="s">
        <v>1</v>
      </c>
      <c r="F195" s="212" t="s">
        <v>141</v>
      </c>
      <c r="G195" s="210"/>
      <c r="H195" s="213">
        <v>302.625</v>
      </c>
      <c r="I195" s="214"/>
      <c r="J195" s="210"/>
      <c r="K195" s="210"/>
      <c r="L195" s="215"/>
      <c r="M195" s="216"/>
      <c r="N195" s="217"/>
      <c r="O195" s="217"/>
      <c r="P195" s="217"/>
      <c r="Q195" s="217"/>
      <c r="R195" s="217"/>
      <c r="S195" s="217"/>
      <c r="T195" s="218"/>
      <c r="AT195" s="219" t="s">
        <v>139</v>
      </c>
      <c r="AU195" s="219" t="s">
        <v>82</v>
      </c>
      <c r="AV195" s="13" t="s">
        <v>114</v>
      </c>
      <c r="AW195" s="13" t="s">
        <v>30</v>
      </c>
      <c r="AX195" s="13" t="s">
        <v>80</v>
      </c>
      <c r="AY195" s="219" t="s">
        <v>115</v>
      </c>
    </row>
    <row r="196" spans="1:65" s="2" customFormat="1" ht="37.9" customHeight="1">
      <c r="A196" s="34"/>
      <c r="B196" s="35"/>
      <c r="C196" s="179" t="s">
        <v>158</v>
      </c>
      <c r="D196" s="179" t="s">
        <v>116</v>
      </c>
      <c r="E196" s="180" t="s">
        <v>249</v>
      </c>
      <c r="F196" s="181" t="s">
        <v>250</v>
      </c>
      <c r="G196" s="182" t="s">
        <v>208</v>
      </c>
      <c r="H196" s="183">
        <v>1513.125</v>
      </c>
      <c r="I196" s="184"/>
      <c r="J196" s="185">
        <f>ROUND(I196*H196,2)</f>
        <v>0</v>
      </c>
      <c r="K196" s="186"/>
      <c r="L196" s="39"/>
      <c r="M196" s="187" t="s">
        <v>1</v>
      </c>
      <c r="N196" s="188" t="s">
        <v>38</v>
      </c>
      <c r="O196" s="71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1" t="s">
        <v>114</v>
      </c>
      <c r="AT196" s="191" t="s">
        <v>116</v>
      </c>
      <c r="AU196" s="191" t="s">
        <v>82</v>
      </c>
      <c r="AY196" s="17" t="s">
        <v>115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7" t="s">
        <v>80</v>
      </c>
      <c r="BK196" s="192">
        <f>ROUND(I196*H196,2)</f>
        <v>0</v>
      </c>
      <c r="BL196" s="17" t="s">
        <v>114</v>
      </c>
      <c r="BM196" s="191" t="s">
        <v>251</v>
      </c>
    </row>
    <row r="197" spans="2:51" s="15" customFormat="1" ht="11.25">
      <c r="B197" s="233"/>
      <c r="C197" s="234"/>
      <c r="D197" s="193" t="s">
        <v>139</v>
      </c>
      <c r="E197" s="235" t="s">
        <v>1</v>
      </c>
      <c r="F197" s="236" t="s">
        <v>252</v>
      </c>
      <c r="G197" s="234"/>
      <c r="H197" s="235" t="s">
        <v>1</v>
      </c>
      <c r="I197" s="237"/>
      <c r="J197" s="234"/>
      <c r="K197" s="234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139</v>
      </c>
      <c r="AU197" s="242" t="s">
        <v>82</v>
      </c>
      <c r="AV197" s="15" t="s">
        <v>80</v>
      </c>
      <c r="AW197" s="15" t="s">
        <v>30</v>
      </c>
      <c r="AX197" s="15" t="s">
        <v>73</v>
      </c>
      <c r="AY197" s="242" t="s">
        <v>115</v>
      </c>
    </row>
    <row r="198" spans="2:51" s="12" customFormat="1" ht="11.25">
      <c r="B198" s="198"/>
      <c r="C198" s="199"/>
      <c r="D198" s="193" t="s">
        <v>139</v>
      </c>
      <c r="E198" s="200" t="s">
        <v>1</v>
      </c>
      <c r="F198" s="201" t="s">
        <v>253</v>
      </c>
      <c r="G198" s="199"/>
      <c r="H198" s="202">
        <v>1500</v>
      </c>
      <c r="I198" s="203"/>
      <c r="J198" s="199"/>
      <c r="K198" s="199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139</v>
      </c>
      <c r="AU198" s="208" t="s">
        <v>82</v>
      </c>
      <c r="AV198" s="12" t="s">
        <v>82</v>
      </c>
      <c r="AW198" s="12" t="s">
        <v>30</v>
      </c>
      <c r="AX198" s="12" t="s">
        <v>73</v>
      </c>
      <c r="AY198" s="208" t="s">
        <v>115</v>
      </c>
    </row>
    <row r="199" spans="2:51" s="12" customFormat="1" ht="11.25">
      <c r="B199" s="198"/>
      <c r="C199" s="199"/>
      <c r="D199" s="193" t="s">
        <v>139</v>
      </c>
      <c r="E199" s="200" t="s">
        <v>1</v>
      </c>
      <c r="F199" s="201" t="s">
        <v>254</v>
      </c>
      <c r="G199" s="199"/>
      <c r="H199" s="202">
        <v>13.125</v>
      </c>
      <c r="I199" s="203"/>
      <c r="J199" s="199"/>
      <c r="K199" s="199"/>
      <c r="L199" s="204"/>
      <c r="M199" s="205"/>
      <c r="N199" s="206"/>
      <c r="O199" s="206"/>
      <c r="P199" s="206"/>
      <c r="Q199" s="206"/>
      <c r="R199" s="206"/>
      <c r="S199" s="206"/>
      <c r="T199" s="207"/>
      <c r="AT199" s="208" t="s">
        <v>139</v>
      </c>
      <c r="AU199" s="208" t="s">
        <v>82</v>
      </c>
      <c r="AV199" s="12" t="s">
        <v>82</v>
      </c>
      <c r="AW199" s="12" t="s">
        <v>30</v>
      </c>
      <c r="AX199" s="12" t="s">
        <v>73</v>
      </c>
      <c r="AY199" s="208" t="s">
        <v>115</v>
      </c>
    </row>
    <row r="200" spans="2:51" s="13" customFormat="1" ht="11.25">
      <c r="B200" s="209"/>
      <c r="C200" s="210"/>
      <c r="D200" s="193" t="s">
        <v>139</v>
      </c>
      <c r="E200" s="211" t="s">
        <v>1</v>
      </c>
      <c r="F200" s="212" t="s">
        <v>141</v>
      </c>
      <c r="G200" s="210"/>
      <c r="H200" s="213">
        <v>1513.125</v>
      </c>
      <c r="I200" s="214"/>
      <c r="J200" s="210"/>
      <c r="K200" s="210"/>
      <c r="L200" s="215"/>
      <c r="M200" s="216"/>
      <c r="N200" s="217"/>
      <c r="O200" s="217"/>
      <c r="P200" s="217"/>
      <c r="Q200" s="217"/>
      <c r="R200" s="217"/>
      <c r="S200" s="217"/>
      <c r="T200" s="218"/>
      <c r="AT200" s="219" t="s">
        <v>139</v>
      </c>
      <c r="AU200" s="219" t="s">
        <v>82</v>
      </c>
      <c r="AV200" s="13" t="s">
        <v>114</v>
      </c>
      <c r="AW200" s="13" t="s">
        <v>30</v>
      </c>
      <c r="AX200" s="13" t="s">
        <v>80</v>
      </c>
      <c r="AY200" s="219" t="s">
        <v>115</v>
      </c>
    </row>
    <row r="201" spans="1:65" s="2" customFormat="1" ht="33" customHeight="1">
      <c r="A201" s="34"/>
      <c r="B201" s="35"/>
      <c r="C201" s="179" t="s">
        <v>255</v>
      </c>
      <c r="D201" s="179" t="s">
        <v>116</v>
      </c>
      <c r="E201" s="180" t="s">
        <v>256</v>
      </c>
      <c r="F201" s="181" t="s">
        <v>257</v>
      </c>
      <c r="G201" s="182" t="s">
        <v>258</v>
      </c>
      <c r="H201" s="183">
        <v>544.725</v>
      </c>
      <c r="I201" s="184"/>
      <c r="J201" s="185">
        <f>ROUND(I201*H201,2)</f>
        <v>0</v>
      </c>
      <c r="K201" s="186"/>
      <c r="L201" s="39"/>
      <c r="M201" s="187" t="s">
        <v>1</v>
      </c>
      <c r="N201" s="188" t="s">
        <v>38</v>
      </c>
      <c r="O201" s="71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1" t="s">
        <v>114</v>
      </c>
      <c r="AT201" s="191" t="s">
        <v>116</v>
      </c>
      <c r="AU201" s="191" t="s">
        <v>82</v>
      </c>
      <c r="AY201" s="17" t="s">
        <v>115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7" t="s">
        <v>80</v>
      </c>
      <c r="BK201" s="192">
        <f>ROUND(I201*H201,2)</f>
        <v>0</v>
      </c>
      <c r="BL201" s="17" t="s">
        <v>114</v>
      </c>
      <c r="BM201" s="191" t="s">
        <v>259</v>
      </c>
    </row>
    <row r="202" spans="2:51" s="12" customFormat="1" ht="11.25">
      <c r="B202" s="198"/>
      <c r="C202" s="199"/>
      <c r="D202" s="193" t="s">
        <v>139</v>
      </c>
      <c r="E202" s="200" t="s">
        <v>1</v>
      </c>
      <c r="F202" s="201" t="s">
        <v>260</v>
      </c>
      <c r="G202" s="199"/>
      <c r="H202" s="202">
        <v>540</v>
      </c>
      <c r="I202" s="203"/>
      <c r="J202" s="199"/>
      <c r="K202" s="199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139</v>
      </c>
      <c r="AU202" s="208" t="s">
        <v>82</v>
      </c>
      <c r="AV202" s="12" t="s">
        <v>82</v>
      </c>
      <c r="AW202" s="12" t="s">
        <v>30</v>
      </c>
      <c r="AX202" s="12" t="s">
        <v>73</v>
      </c>
      <c r="AY202" s="208" t="s">
        <v>115</v>
      </c>
    </row>
    <row r="203" spans="2:51" s="12" customFormat="1" ht="11.25">
      <c r="B203" s="198"/>
      <c r="C203" s="199"/>
      <c r="D203" s="193" t="s">
        <v>139</v>
      </c>
      <c r="E203" s="200" t="s">
        <v>1</v>
      </c>
      <c r="F203" s="201" t="s">
        <v>261</v>
      </c>
      <c r="G203" s="199"/>
      <c r="H203" s="202">
        <v>4.725</v>
      </c>
      <c r="I203" s="203"/>
      <c r="J203" s="199"/>
      <c r="K203" s="199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139</v>
      </c>
      <c r="AU203" s="208" t="s">
        <v>82</v>
      </c>
      <c r="AV203" s="12" t="s">
        <v>82</v>
      </c>
      <c r="AW203" s="12" t="s">
        <v>30</v>
      </c>
      <c r="AX203" s="12" t="s">
        <v>73</v>
      </c>
      <c r="AY203" s="208" t="s">
        <v>115</v>
      </c>
    </row>
    <row r="204" spans="2:51" s="13" customFormat="1" ht="11.25">
      <c r="B204" s="209"/>
      <c r="C204" s="210"/>
      <c r="D204" s="193" t="s">
        <v>139</v>
      </c>
      <c r="E204" s="211" t="s">
        <v>1</v>
      </c>
      <c r="F204" s="212" t="s">
        <v>141</v>
      </c>
      <c r="G204" s="210"/>
      <c r="H204" s="213">
        <v>544.725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139</v>
      </c>
      <c r="AU204" s="219" t="s">
        <v>82</v>
      </c>
      <c r="AV204" s="13" t="s">
        <v>114</v>
      </c>
      <c r="AW204" s="13" t="s">
        <v>30</v>
      </c>
      <c r="AX204" s="13" t="s">
        <v>80</v>
      </c>
      <c r="AY204" s="219" t="s">
        <v>115</v>
      </c>
    </row>
    <row r="205" spans="1:65" s="2" customFormat="1" ht="16.5" customHeight="1">
      <c r="A205" s="34"/>
      <c r="B205" s="35"/>
      <c r="C205" s="179" t="s">
        <v>162</v>
      </c>
      <c r="D205" s="179" t="s">
        <v>116</v>
      </c>
      <c r="E205" s="180" t="s">
        <v>262</v>
      </c>
      <c r="F205" s="181" t="s">
        <v>263</v>
      </c>
      <c r="G205" s="182" t="s">
        <v>208</v>
      </c>
      <c r="H205" s="183">
        <v>302.625</v>
      </c>
      <c r="I205" s="184"/>
      <c r="J205" s="185">
        <f>ROUND(I205*H205,2)</f>
        <v>0</v>
      </c>
      <c r="K205" s="186"/>
      <c r="L205" s="39"/>
      <c r="M205" s="187" t="s">
        <v>1</v>
      </c>
      <c r="N205" s="188" t="s">
        <v>38</v>
      </c>
      <c r="O205" s="71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1" t="s">
        <v>114</v>
      </c>
      <c r="AT205" s="191" t="s">
        <v>116</v>
      </c>
      <c r="AU205" s="191" t="s">
        <v>82</v>
      </c>
      <c r="AY205" s="17" t="s">
        <v>115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7" t="s">
        <v>80</v>
      </c>
      <c r="BK205" s="192">
        <f>ROUND(I205*H205,2)</f>
        <v>0</v>
      </c>
      <c r="BL205" s="17" t="s">
        <v>114</v>
      </c>
      <c r="BM205" s="191" t="s">
        <v>264</v>
      </c>
    </row>
    <row r="206" spans="2:51" s="12" customFormat="1" ht="11.25">
      <c r="B206" s="198"/>
      <c r="C206" s="199"/>
      <c r="D206" s="193" t="s">
        <v>139</v>
      </c>
      <c r="E206" s="200" t="s">
        <v>1</v>
      </c>
      <c r="F206" s="201" t="s">
        <v>265</v>
      </c>
      <c r="G206" s="199"/>
      <c r="H206" s="202">
        <v>300</v>
      </c>
      <c r="I206" s="203"/>
      <c r="J206" s="199"/>
      <c r="K206" s="199"/>
      <c r="L206" s="204"/>
      <c r="M206" s="205"/>
      <c r="N206" s="206"/>
      <c r="O206" s="206"/>
      <c r="P206" s="206"/>
      <c r="Q206" s="206"/>
      <c r="R206" s="206"/>
      <c r="S206" s="206"/>
      <c r="T206" s="207"/>
      <c r="AT206" s="208" t="s">
        <v>139</v>
      </c>
      <c r="AU206" s="208" t="s">
        <v>82</v>
      </c>
      <c r="AV206" s="12" t="s">
        <v>82</v>
      </c>
      <c r="AW206" s="12" t="s">
        <v>30</v>
      </c>
      <c r="AX206" s="12" t="s">
        <v>73</v>
      </c>
      <c r="AY206" s="208" t="s">
        <v>115</v>
      </c>
    </row>
    <row r="207" spans="2:51" s="12" customFormat="1" ht="11.25">
      <c r="B207" s="198"/>
      <c r="C207" s="199"/>
      <c r="D207" s="193" t="s">
        <v>139</v>
      </c>
      <c r="E207" s="200" t="s">
        <v>1</v>
      </c>
      <c r="F207" s="201" t="s">
        <v>266</v>
      </c>
      <c r="G207" s="199"/>
      <c r="H207" s="202">
        <v>2.625</v>
      </c>
      <c r="I207" s="203"/>
      <c r="J207" s="199"/>
      <c r="K207" s="199"/>
      <c r="L207" s="204"/>
      <c r="M207" s="205"/>
      <c r="N207" s="206"/>
      <c r="O207" s="206"/>
      <c r="P207" s="206"/>
      <c r="Q207" s="206"/>
      <c r="R207" s="206"/>
      <c r="S207" s="206"/>
      <c r="T207" s="207"/>
      <c r="AT207" s="208" t="s">
        <v>139</v>
      </c>
      <c r="AU207" s="208" t="s">
        <v>82</v>
      </c>
      <c r="AV207" s="12" t="s">
        <v>82</v>
      </c>
      <c r="AW207" s="12" t="s">
        <v>30</v>
      </c>
      <c r="AX207" s="12" t="s">
        <v>73</v>
      </c>
      <c r="AY207" s="208" t="s">
        <v>115</v>
      </c>
    </row>
    <row r="208" spans="2:51" s="13" customFormat="1" ht="11.25">
      <c r="B208" s="209"/>
      <c r="C208" s="210"/>
      <c r="D208" s="193" t="s">
        <v>139</v>
      </c>
      <c r="E208" s="211" t="s">
        <v>1</v>
      </c>
      <c r="F208" s="212" t="s">
        <v>141</v>
      </c>
      <c r="G208" s="210"/>
      <c r="H208" s="213">
        <v>302.625</v>
      </c>
      <c r="I208" s="214"/>
      <c r="J208" s="210"/>
      <c r="K208" s="210"/>
      <c r="L208" s="215"/>
      <c r="M208" s="216"/>
      <c r="N208" s="217"/>
      <c r="O208" s="217"/>
      <c r="P208" s="217"/>
      <c r="Q208" s="217"/>
      <c r="R208" s="217"/>
      <c r="S208" s="217"/>
      <c r="T208" s="218"/>
      <c r="AT208" s="219" t="s">
        <v>139</v>
      </c>
      <c r="AU208" s="219" t="s">
        <v>82</v>
      </c>
      <c r="AV208" s="13" t="s">
        <v>114</v>
      </c>
      <c r="AW208" s="13" t="s">
        <v>30</v>
      </c>
      <c r="AX208" s="13" t="s">
        <v>80</v>
      </c>
      <c r="AY208" s="219" t="s">
        <v>115</v>
      </c>
    </row>
    <row r="209" spans="1:65" s="2" customFormat="1" ht="24.2" customHeight="1">
      <c r="A209" s="34"/>
      <c r="B209" s="35"/>
      <c r="C209" s="179" t="s">
        <v>7</v>
      </c>
      <c r="D209" s="179" t="s">
        <v>116</v>
      </c>
      <c r="E209" s="180" t="s">
        <v>267</v>
      </c>
      <c r="F209" s="181" t="s">
        <v>268</v>
      </c>
      <c r="G209" s="182" t="s">
        <v>208</v>
      </c>
      <c r="H209" s="183">
        <v>6.375</v>
      </c>
      <c r="I209" s="184"/>
      <c r="J209" s="185">
        <f>ROUND(I209*H209,2)</f>
        <v>0</v>
      </c>
      <c r="K209" s="186"/>
      <c r="L209" s="39"/>
      <c r="M209" s="187" t="s">
        <v>1</v>
      </c>
      <c r="N209" s="188" t="s">
        <v>38</v>
      </c>
      <c r="O209" s="71"/>
      <c r="P209" s="189">
        <f>O209*H209</f>
        <v>0</v>
      </c>
      <c r="Q209" s="189">
        <v>0</v>
      </c>
      <c r="R209" s="189">
        <f>Q209*H209</f>
        <v>0</v>
      </c>
      <c r="S209" s="189">
        <v>0</v>
      </c>
      <c r="T209" s="19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1" t="s">
        <v>114</v>
      </c>
      <c r="AT209" s="191" t="s">
        <v>116</v>
      </c>
      <c r="AU209" s="191" t="s">
        <v>82</v>
      </c>
      <c r="AY209" s="17" t="s">
        <v>115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17" t="s">
        <v>80</v>
      </c>
      <c r="BK209" s="192">
        <f>ROUND(I209*H209,2)</f>
        <v>0</v>
      </c>
      <c r="BL209" s="17" t="s">
        <v>114</v>
      </c>
      <c r="BM209" s="191" t="s">
        <v>269</v>
      </c>
    </row>
    <row r="210" spans="2:51" s="15" customFormat="1" ht="11.25">
      <c r="B210" s="233"/>
      <c r="C210" s="234"/>
      <c r="D210" s="193" t="s">
        <v>139</v>
      </c>
      <c r="E210" s="235" t="s">
        <v>1</v>
      </c>
      <c r="F210" s="236" t="s">
        <v>270</v>
      </c>
      <c r="G210" s="234"/>
      <c r="H210" s="235" t="s">
        <v>1</v>
      </c>
      <c r="I210" s="237"/>
      <c r="J210" s="234"/>
      <c r="K210" s="234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139</v>
      </c>
      <c r="AU210" s="242" t="s">
        <v>82</v>
      </c>
      <c r="AV210" s="15" t="s">
        <v>80</v>
      </c>
      <c r="AW210" s="15" t="s">
        <v>30</v>
      </c>
      <c r="AX210" s="15" t="s">
        <v>73</v>
      </c>
      <c r="AY210" s="242" t="s">
        <v>115</v>
      </c>
    </row>
    <row r="211" spans="2:51" s="12" customFormat="1" ht="11.25">
      <c r="B211" s="198"/>
      <c r="C211" s="199"/>
      <c r="D211" s="193" t="s">
        <v>139</v>
      </c>
      <c r="E211" s="200" t="s">
        <v>1</v>
      </c>
      <c r="F211" s="201" t="s">
        <v>271</v>
      </c>
      <c r="G211" s="199"/>
      <c r="H211" s="202">
        <v>9</v>
      </c>
      <c r="I211" s="203"/>
      <c r="J211" s="199"/>
      <c r="K211" s="199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139</v>
      </c>
      <c r="AU211" s="208" t="s">
        <v>82</v>
      </c>
      <c r="AV211" s="12" t="s">
        <v>82</v>
      </c>
      <c r="AW211" s="12" t="s">
        <v>30</v>
      </c>
      <c r="AX211" s="12" t="s">
        <v>73</v>
      </c>
      <c r="AY211" s="208" t="s">
        <v>115</v>
      </c>
    </row>
    <row r="212" spans="2:51" s="12" customFormat="1" ht="22.5">
      <c r="B212" s="198"/>
      <c r="C212" s="199"/>
      <c r="D212" s="193" t="s">
        <v>139</v>
      </c>
      <c r="E212" s="200" t="s">
        <v>1</v>
      </c>
      <c r="F212" s="201" t="s">
        <v>272</v>
      </c>
      <c r="G212" s="199"/>
      <c r="H212" s="202">
        <v>-2.625</v>
      </c>
      <c r="I212" s="203"/>
      <c r="J212" s="199"/>
      <c r="K212" s="199"/>
      <c r="L212" s="204"/>
      <c r="M212" s="205"/>
      <c r="N212" s="206"/>
      <c r="O212" s="206"/>
      <c r="P212" s="206"/>
      <c r="Q212" s="206"/>
      <c r="R212" s="206"/>
      <c r="S212" s="206"/>
      <c r="T212" s="207"/>
      <c r="AT212" s="208" t="s">
        <v>139</v>
      </c>
      <c r="AU212" s="208" t="s">
        <v>82</v>
      </c>
      <c r="AV212" s="12" t="s">
        <v>82</v>
      </c>
      <c r="AW212" s="12" t="s">
        <v>30</v>
      </c>
      <c r="AX212" s="12" t="s">
        <v>73</v>
      </c>
      <c r="AY212" s="208" t="s">
        <v>115</v>
      </c>
    </row>
    <row r="213" spans="2:51" s="13" customFormat="1" ht="11.25">
      <c r="B213" s="209"/>
      <c r="C213" s="210"/>
      <c r="D213" s="193" t="s">
        <v>139</v>
      </c>
      <c r="E213" s="211" t="s">
        <v>1</v>
      </c>
      <c r="F213" s="212" t="s">
        <v>141</v>
      </c>
      <c r="G213" s="210"/>
      <c r="H213" s="213">
        <v>6.375</v>
      </c>
      <c r="I213" s="214"/>
      <c r="J213" s="210"/>
      <c r="K213" s="210"/>
      <c r="L213" s="215"/>
      <c r="M213" s="216"/>
      <c r="N213" s="217"/>
      <c r="O213" s="217"/>
      <c r="P213" s="217"/>
      <c r="Q213" s="217"/>
      <c r="R213" s="217"/>
      <c r="S213" s="217"/>
      <c r="T213" s="218"/>
      <c r="AT213" s="219" t="s">
        <v>139</v>
      </c>
      <c r="AU213" s="219" t="s">
        <v>82</v>
      </c>
      <c r="AV213" s="13" t="s">
        <v>114</v>
      </c>
      <c r="AW213" s="13" t="s">
        <v>30</v>
      </c>
      <c r="AX213" s="13" t="s">
        <v>80</v>
      </c>
      <c r="AY213" s="219" t="s">
        <v>115</v>
      </c>
    </row>
    <row r="214" spans="1:65" s="2" customFormat="1" ht="24.2" customHeight="1">
      <c r="A214" s="34"/>
      <c r="B214" s="35"/>
      <c r="C214" s="179" t="s">
        <v>169</v>
      </c>
      <c r="D214" s="179" t="s">
        <v>116</v>
      </c>
      <c r="E214" s="180" t="s">
        <v>273</v>
      </c>
      <c r="F214" s="181" t="s">
        <v>274</v>
      </c>
      <c r="G214" s="182" t="s">
        <v>208</v>
      </c>
      <c r="H214" s="183">
        <v>5.693</v>
      </c>
      <c r="I214" s="184"/>
      <c r="J214" s="185">
        <f>ROUND(I214*H214,2)</f>
        <v>0</v>
      </c>
      <c r="K214" s="186"/>
      <c r="L214" s="39"/>
      <c r="M214" s="187" t="s">
        <v>1</v>
      </c>
      <c r="N214" s="188" t="s">
        <v>38</v>
      </c>
      <c r="O214" s="71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1" t="s">
        <v>114</v>
      </c>
      <c r="AT214" s="191" t="s">
        <v>116</v>
      </c>
      <c r="AU214" s="191" t="s">
        <v>82</v>
      </c>
      <c r="AY214" s="17" t="s">
        <v>115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7" t="s">
        <v>80</v>
      </c>
      <c r="BK214" s="192">
        <f>ROUND(I214*H214,2)</f>
        <v>0</v>
      </c>
      <c r="BL214" s="17" t="s">
        <v>114</v>
      </c>
      <c r="BM214" s="191" t="s">
        <v>275</v>
      </c>
    </row>
    <row r="215" spans="2:51" s="12" customFormat="1" ht="22.5">
      <c r="B215" s="198"/>
      <c r="C215" s="199"/>
      <c r="D215" s="193" t="s">
        <v>139</v>
      </c>
      <c r="E215" s="200" t="s">
        <v>1</v>
      </c>
      <c r="F215" s="201" t="s">
        <v>276</v>
      </c>
      <c r="G215" s="199"/>
      <c r="H215" s="202">
        <v>5.693</v>
      </c>
      <c r="I215" s="203"/>
      <c r="J215" s="199"/>
      <c r="K215" s="199"/>
      <c r="L215" s="204"/>
      <c r="M215" s="205"/>
      <c r="N215" s="206"/>
      <c r="O215" s="206"/>
      <c r="P215" s="206"/>
      <c r="Q215" s="206"/>
      <c r="R215" s="206"/>
      <c r="S215" s="206"/>
      <c r="T215" s="207"/>
      <c r="AT215" s="208" t="s">
        <v>139</v>
      </c>
      <c r="AU215" s="208" t="s">
        <v>82</v>
      </c>
      <c r="AV215" s="12" t="s">
        <v>82</v>
      </c>
      <c r="AW215" s="12" t="s">
        <v>30</v>
      </c>
      <c r="AX215" s="12" t="s">
        <v>73</v>
      </c>
      <c r="AY215" s="208" t="s">
        <v>115</v>
      </c>
    </row>
    <row r="216" spans="2:51" s="13" customFormat="1" ht="11.25">
      <c r="B216" s="209"/>
      <c r="C216" s="210"/>
      <c r="D216" s="193" t="s">
        <v>139</v>
      </c>
      <c r="E216" s="211" t="s">
        <v>1</v>
      </c>
      <c r="F216" s="212" t="s">
        <v>141</v>
      </c>
      <c r="G216" s="210"/>
      <c r="H216" s="213">
        <v>5.693</v>
      </c>
      <c r="I216" s="214"/>
      <c r="J216" s="210"/>
      <c r="K216" s="210"/>
      <c r="L216" s="215"/>
      <c r="M216" s="216"/>
      <c r="N216" s="217"/>
      <c r="O216" s="217"/>
      <c r="P216" s="217"/>
      <c r="Q216" s="217"/>
      <c r="R216" s="217"/>
      <c r="S216" s="217"/>
      <c r="T216" s="218"/>
      <c r="AT216" s="219" t="s">
        <v>139</v>
      </c>
      <c r="AU216" s="219" t="s">
        <v>82</v>
      </c>
      <c r="AV216" s="13" t="s">
        <v>114</v>
      </c>
      <c r="AW216" s="13" t="s">
        <v>30</v>
      </c>
      <c r="AX216" s="13" t="s">
        <v>80</v>
      </c>
      <c r="AY216" s="219" t="s">
        <v>115</v>
      </c>
    </row>
    <row r="217" spans="1:65" s="2" customFormat="1" ht="16.5" customHeight="1">
      <c r="A217" s="34"/>
      <c r="B217" s="35"/>
      <c r="C217" s="243" t="s">
        <v>277</v>
      </c>
      <c r="D217" s="243" t="s">
        <v>278</v>
      </c>
      <c r="E217" s="244" t="s">
        <v>279</v>
      </c>
      <c r="F217" s="245" t="s">
        <v>280</v>
      </c>
      <c r="G217" s="246" t="s">
        <v>258</v>
      </c>
      <c r="H217" s="247">
        <v>12.525</v>
      </c>
      <c r="I217" s="248"/>
      <c r="J217" s="249">
        <f>ROUND(I217*H217,2)</f>
        <v>0</v>
      </c>
      <c r="K217" s="250"/>
      <c r="L217" s="251"/>
      <c r="M217" s="252" t="s">
        <v>1</v>
      </c>
      <c r="N217" s="253" t="s">
        <v>38</v>
      </c>
      <c r="O217" s="71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1" t="s">
        <v>133</v>
      </c>
      <c r="AT217" s="191" t="s">
        <v>278</v>
      </c>
      <c r="AU217" s="191" t="s">
        <v>82</v>
      </c>
      <c r="AY217" s="17" t="s">
        <v>115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7" t="s">
        <v>80</v>
      </c>
      <c r="BK217" s="192">
        <f>ROUND(I217*H217,2)</f>
        <v>0</v>
      </c>
      <c r="BL217" s="17" t="s">
        <v>114</v>
      </c>
      <c r="BM217" s="191" t="s">
        <v>281</v>
      </c>
    </row>
    <row r="218" spans="2:51" s="12" customFormat="1" ht="11.25">
      <c r="B218" s="198"/>
      <c r="C218" s="199"/>
      <c r="D218" s="193" t="s">
        <v>139</v>
      </c>
      <c r="E218" s="200" t="s">
        <v>1</v>
      </c>
      <c r="F218" s="201" t="s">
        <v>282</v>
      </c>
      <c r="G218" s="199"/>
      <c r="H218" s="202">
        <v>12.525</v>
      </c>
      <c r="I218" s="203"/>
      <c r="J218" s="199"/>
      <c r="K218" s="199"/>
      <c r="L218" s="204"/>
      <c r="M218" s="205"/>
      <c r="N218" s="206"/>
      <c r="O218" s="206"/>
      <c r="P218" s="206"/>
      <c r="Q218" s="206"/>
      <c r="R218" s="206"/>
      <c r="S218" s="206"/>
      <c r="T218" s="207"/>
      <c r="AT218" s="208" t="s">
        <v>139</v>
      </c>
      <c r="AU218" s="208" t="s">
        <v>82</v>
      </c>
      <c r="AV218" s="12" t="s">
        <v>82</v>
      </c>
      <c r="AW218" s="12" t="s">
        <v>30</v>
      </c>
      <c r="AX218" s="12" t="s">
        <v>73</v>
      </c>
      <c r="AY218" s="208" t="s">
        <v>115</v>
      </c>
    </row>
    <row r="219" spans="2:51" s="13" customFormat="1" ht="11.25">
      <c r="B219" s="209"/>
      <c r="C219" s="210"/>
      <c r="D219" s="193" t="s">
        <v>139</v>
      </c>
      <c r="E219" s="211" t="s">
        <v>1</v>
      </c>
      <c r="F219" s="212" t="s">
        <v>141</v>
      </c>
      <c r="G219" s="210"/>
      <c r="H219" s="213">
        <v>12.525</v>
      </c>
      <c r="I219" s="214"/>
      <c r="J219" s="210"/>
      <c r="K219" s="210"/>
      <c r="L219" s="215"/>
      <c r="M219" s="216"/>
      <c r="N219" s="217"/>
      <c r="O219" s="217"/>
      <c r="P219" s="217"/>
      <c r="Q219" s="217"/>
      <c r="R219" s="217"/>
      <c r="S219" s="217"/>
      <c r="T219" s="218"/>
      <c r="AT219" s="219" t="s">
        <v>139</v>
      </c>
      <c r="AU219" s="219" t="s">
        <v>82</v>
      </c>
      <c r="AV219" s="13" t="s">
        <v>114</v>
      </c>
      <c r="AW219" s="13" t="s">
        <v>30</v>
      </c>
      <c r="AX219" s="13" t="s">
        <v>80</v>
      </c>
      <c r="AY219" s="219" t="s">
        <v>115</v>
      </c>
    </row>
    <row r="220" spans="1:65" s="2" customFormat="1" ht="24.2" customHeight="1">
      <c r="A220" s="34"/>
      <c r="B220" s="35"/>
      <c r="C220" s="179" t="s">
        <v>224</v>
      </c>
      <c r="D220" s="179" t="s">
        <v>116</v>
      </c>
      <c r="E220" s="180" t="s">
        <v>283</v>
      </c>
      <c r="F220" s="181" t="s">
        <v>284</v>
      </c>
      <c r="G220" s="182" t="s">
        <v>196</v>
      </c>
      <c r="H220" s="183">
        <v>915</v>
      </c>
      <c r="I220" s="184"/>
      <c r="J220" s="185">
        <f>ROUND(I220*H220,2)</f>
        <v>0</v>
      </c>
      <c r="K220" s="186"/>
      <c r="L220" s="39"/>
      <c r="M220" s="187" t="s">
        <v>1</v>
      </c>
      <c r="N220" s="188" t="s">
        <v>38</v>
      </c>
      <c r="O220" s="71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1" t="s">
        <v>114</v>
      </c>
      <c r="AT220" s="191" t="s">
        <v>116</v>
      </c>
      <c r="AU220" s="191" t="s">
        <v>82</v>
      </c>
      <c r="AY220" s="17" t="s">
        <v>115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7" t="s">
        <v>80</v>
      </c>
      <c r="BK220" s="192">
        <f>ROUND(I220*H220,2)</f>
        <v>0</v>
      </c>
      <c r="BL220" s="17" t="s">
        <v>114</v>
      </c>
      <c r="BM220" s="191" t="s">
        <v>285</v>
      </c>
    </row>
    <row r="221" spans="2:51" s="12" customFormat="1" ht="11.25">
      <c r="B221" s="198"/>
      <c r="C221" s="199"/>
      <c r="D221" s="193" t="s">
        <v>139</v>
      </c>
      <c r="E221" s="200" t="s">
        <v>1</v>
      </c>
      <c r="F221" s="201" t="s">
        <v>286</v>
      </c>
      <c r="G221" s="199"/>
      <c r="H221" s="202">
        <v>890</v>
      </c>
      <c r="I221" s="203"/>
      <c r="J221" s="199"/>
      <c r="K221" s="199"/>
      <c r="L221" s="204"/>
      <c r="M221" s="205"/>
      <c r="N221" s="206"/>
      <c r="O221" s="206"/>
      <c r="P221" s="206"/>
      <c r="Q221" s="206"/>
      <c r="R221" s="206"/>
      <c r="S221" s="206"/>
      <c r="T221" s="207"/>
      <c r="AT221" s="208" t="s">
        <v>139</v>
      </c>
      <c r="AU221" s="208" t="s">
        <v>82</v>
      </c>
      <c r="AV221" s="12" t="s">
        <v>82</v>
      </c>
      <c r="AW221" s="12" t="s">
        <v>30</v>
      </c>
      <c r="AX221" s="12" t="s">
        <v>73</v>
      </c>
      <c r="AY221" s="208" t="s">
        <v>115</v>
      </c>
    </row>
    <row r="222" spans="2:51" s="12" customFormat="1" ht="11.25">
      <c r="B222" s="198"/>
      <c r="C222" s="199"/>
      <c r="D222" s="193" t="s">
        <v>139</v>
      </c>
      <c r="E222" s="200" t="s">
        <v>1</v>
      </c>
      <c r="F222" s="201" t="s">
        <v>287</v>
      </c>
      <c r="G222" s="199"/>
      <c r="H222" s="202">
        <v>25</v>
      </c>
      <c r="I222" s="203"/>
      <c r="J222" s="199"/>
      <c r="K222" s="199"/>
      <c r="L222" s="204"/>
      <c r="M222" s="205"/>
      <c r="N222" s="206"/>
      <c r="O222" s="206"/>
      <c r="P222" s="206"/>
      <c r="Q222" s="206"/>
      <c r="R222" s="206"/>
      <c r="S222" s="206"/>
      <c r="T222" s="207"/>
      <c r="AT222" s="208" t="s">
        <v>139</v>
      </c>
      <c r="AU222" s="208" t="s">
        <v>82</v>
      </c>
      <c r="AV222" s="12" t="s">
        <v>82</v>
      </c>
      <c r="AW222" s="12" t="s">
        <v>30</v>
      </c>
      <c r="AX222" s="12" t="s">
        <v>73</v>
      </c>
      <c r="AY222" s="208" t="s">
        <v>115</v>
      </c>
    </row>
    <row r="223" spans="2:51" s="13" customFormat="1" ht="11.25">
      <c r="B223" s="209"/>
      <c r="C223" s="210"/>
      <c r="D223" s="193" t="s">
        <v>139</v>
      </c>
      <c r="E223" s="211" t="s">
        <v>1</v>
      </c>
      <c r="F223" s="212" t="s">
        <v>141</v>
      </c>
      <c r="G223" s="210"/>
      <c r="H223" s="213">
        <v>915</v>
      </c>
      <c r="I223" s="214"/>
      <c r="J223" s="210"/>
      <c r="K223" s="210"/>
      <c r="L223" s="215"/>
      <c r="M223" s="216"/>
      <c r="N223" s="217"/>
      <c r="O223" s="217"/>
      <c r="P223" s="217"/>
      <c r="Q223" s="217"/>
      <c r="R223" s="217"/>
      <c r="S223" s="217"/>
      <c r="T223" s="218"/>
      <c r="AT223" s="219" t="s">
        <v>139</v>
      </c>
      <c r="AU223" s="219" t="s">
        <v>82</v>
      </c>
      <c r="AV223" s="13" t="s">
        <v>114</v>
      </c>
      <c r="AW223" s="13" t="s">
        <v>30</v>
      </c>
      <c r="AX223" s="13" t="s">
        <v>80</v>
      </c>
      <c r="AY223" s="219" t="s">
        <v>115</v>
      </c>
    </row>
    <row r="224" spans="1:65" s="2" customFormat="1" ht="24.2" customHeight="1">
      <c r="A224" s="34"/>
      <c r="B224" s="35"/>
      <c r="C224" s="179" t="s">
        <v>288</v>
      </c>
      <c r="D224" s="179" t="s">
        <v>116</v>
      </c>
      <c r="E224" s="180" t="s">
        <v>289</v>
      </c>
      <c r="F224" s="181" t="s">
        <v>290</v>
      </c>
      <c r="G224" s="182" t="s">
        <v>196</v>
      </c>
      <c r="H224" s="183">
        <v>130</v>
      </c>
      <c r="I224" s="184"/>
      <c r="J224" s="185">
        <f>ROUND(I224*H224,2)</f>
        <v>0</v>
      </c>
      <c r="K224" s="186"/>
      <c r="L224" s="39"/>
      <c r="M224" s="187" t="s">
        <v>1</v>
      </c>
      <c r="N224" s="188" t="s">
        <v>38</v>
      </c>
      <c r="O224" s="71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1" t="s">
        <v>114</v>
      </c>
      <c r="AT224" s="191" t="s">
        <v>116</v>
      </c>
      <c r="AU224" s="191" t="s">
        <v>82</v>
      </c>
      <c r="AY224" s="17" t="s">
        <v>115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7" t="s">
        <v>80</v>
      </c>
      <c r="BK224" s="192">
        <f>ROUND(I224*H224,2)</f>
        <v>0</v>
      </c>
      <c r="BL224" s="17" t="s">
        <v>114</v>
      </c>
      <c r="BM224" s="191" t="s">
        <v>291</v>
      </c>
    </row>
    <row r="225" spans="2:51" s="15" customFormat="1" ht="11.25">
      <c r="B225" s="233"/>
      <c r="C225" s="234"/>
      <c r="D225" s="193" t="s">
        <v>139</v>
      </c>
      <c r="E225" s="235" t="s">
        <v>1</v>
      </c>
      <c r="F225" s="236" t="s">
        <v>292</v>
      </c>
      <c r="G225" s="234"/>
      <c r="H225" s="235" t="s">
        <v>1</v>
      </c>
      <c r="I225" s="237"/>
      <c r="J225" s="234"/>
      <c r="K225" s="234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139</v>
      </c>
      <c r="AU225" s="242" t="s">
        <v>82</v>
      </c>
      <c r="AV225" s="15" t="s">
        <v>80</v>
      </c>
      <c r="AW225" s="15" t="s">
        <v>30</v>
      </c>
      <c r="AX225" s="15" t="s">
        <v>73</v>
      </c>
      <c r="AY225" s="242" t="s">
        <v>115</v>
      </c>
    </row>
    <row r="226" spans="2:51" s="12" customFormat="1" ht="11.25">
      <c r="B226" s="198"/>
      <c r="C226" s="199"/>
      <c r="D226" s="193" t="s">
        <v>139</v>
      </c>
      <c r="E226" s="200" t="s">
        <v>1</v>
      </c>
      <c r="F226" s="201" t="s">
        <v>293</v>
      </c>
      <c r="G226" s="199"/>
      <c r="H226" s="202">
        <v>130</v>
      </c>
      <c r="I226" s="203"/>
      <c r="J226" s="199"/>
      <c r="K226" s="199"/>
      <c r="L226" s="204"/>
      <c r="M226" s="205"/>
      <c r="N226" s="206"/>
      <c r="O226" s="206"/>
      <c r="P226" s="206"/>
      <c r="Q226" s="206"/>
      <c r="R226" s="206"/>
      <c r="S226" s="206"/>
      <c r="T226" s="207"/>
      <c r="AT226" s="208" t="s">
        <v>139</v>
      </c>
      <c r="AU226" s="208" t="s">
        <v>82</v>
      </c>
      <c r="AV226" s="12" t="s">
        <v>82</v>
      </c>
      <c r="AW226" s="12" t="s">
        <v>30</v>
      </c>
      <c r="AX226" s="12" t="s">
        <v>73</v>
      </c>
      <c r="AY226" s="208" t="s">
        <v>115</v>
      </c>
    </row>
    <row r="227" spans="2:51" s="13" customFormat="1" ht="11.25">
      <c r="B227" s="209"/>
      <c r="C227" s="210"/>
      <c r="D227" s="193" t="s">
        <v>139</v>
      </c>
      <c r="E227" s="211" t="s">
        <v>1</v>
      </c>
      <c r="F227" s="212" t="s">
        <v>141</v>
      </c>
      <c r="G227" s="210"/>
      <c r="H227" s="213">
        <v>130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139</v>
      </c>
      <c r="AU227" s="219" t="s">
        <v>82</v>
      </c>
      <c r="AV227" s="13" t="s">
        <v>114</v>
      </c>
      <c r="AW227" s="13" t="s">
        <v>30</v>
      </c>
      <c r="AX227" s="13" t="s">
        <v>80</v>
      </c>
      <c r="AY227" s="219" t="s">
        <v>115</v>
      </c>
    </row>
    <row r="228" spans="1:65" s="2" customFormat="1" ht="16.5" customHeight="1">
      <c r="A228" s="34"/>
      <c r="B228" s="35"/>
      <c r="C228" s="243" t="s">
        <v>228</v>
      </c>
      <c r="D228" s="243" t="s">
        <v>278</v>
      </c>
      <c r="E228" s="244" t="s">
        <v>294</v>
      </c>
      <c r="F228" s="245" t="s">
        <v>295</v>
      </c>
      <c r="G228" s="246" t="s">
        <v>258</v>
      </c>
      <c r="H228" s="247">
        <v>23.4</v>
      </c>
      <c r="I228" s="248"/>
      <c r="J228" s="249">
        <f>ROUND(I228*H228,2)</f>
        <v>0</v>
      </c>
      <c r="K228" s="250"/>
      <c r="L228" s="251"/>
      <c r="M228" s="252" t="s">
        <v>1</v>
      </c>
      <c r="N228" s="253" t="s">
        <v>38</v>
      </c>
      <c r="O228" s="71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1" t="s">
        <v>133</v>
      </c>
      <c r="AT228" s="191" t="s">
        <v>278</v>
      </c>
      <c r="AU228" s="191" t="s">
        <v>82</v>
      </c>
      <c r="AY228" s="17" t="s">
        <v>115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7" t="s">
        <v>80</v>
      </c>
      <c r="BK228" s="192">
        <f>ROUND(I228*H228,2)</f>
        <v>0</v>
      </c>
      <c r="BL228" s="17" t="s">
        <v>114</v>
      </c>
      <c r="BM228" s="191" t="s">
        <v>296</v>
      </c>
    </row>
    <row r="229" spans="2:51" s="12" customFormat="1" ht="11.25">
      <c r="B229" s="198"/>
      <c r="C229" s="199"/>
      <c r="D229" s="193" t="s">
        <v>139</v>
      </c>
      <c r="E229" s="200" t="s">
        <v>1</v>
      </c>
      <c r="F229" s="201" t="s">
        <v>297</v>
      </c>
      <c r="G229" s="199"/>
      <c r="H229" s="202">
        <v>23.4</v>
      </c>
      <c r="I229" s="203"/>
      <c r="J229" s="199"/>
      <c r="K229" s="199"/>
      <c r="L229" s="204"/>
      <c r="M229" s="205"/>
      <c r="N229" s="206"/>
      <c r="O229" s="206"/>
      <c r="P229" s="206"/>
      <c r="Q229" s="206"/>
      <c r="R229" s="206"/>
      <c r="S229" s="206"/>
      <c r="T229" s="207"/>
      <c r="AT229" s="208" t="s">
        <v>139</v>
      </c>
      <c r="AU229" s="208" t="s">
        <v>82</v>
      </c>
      <c r="AV229" s="12" t="s">
        <v>82</v>
      </c>
      <c r="AW229" s="12" t="s">
        <v>30</v>
      </c>
      <c r="AX229" s="12" t="s">
        <v>73</v>
      </c>
      <c r="AY229" s="208" t="s">
        <v>115</v>
      </c>
    </row>
    <row r="230" spans="2:51" s="13" customFormat="1" ht="11.25">
      <c r="B230" s="209"/>
      <c r="C230" s="210"/>
      <c r="D230" s="193" t="s">
        <v>139</v>
      </c>
      <c r="E230" s="211" t="s">
        <v>1</v>
      </c>
      <c r="F230" s="212" t="s">
        <v>141</v>
      </c>
      <c r="G230" s="210"/>
      <c r="H230" s="213">
        <v>23.4</v>
      </c>
      <c r="I230" s="214"/>
      <c r="J230" s="210"/>
      <c r="K230" s="210"/>
      <c r="L230" s="215"/>
      <c r="M230" s="216"/>
      <c r="N230" s="217"/>
      <c r="O230" s="217"/>
      <c r="P230" s="217"/>
      <c r="Q230" s="217"/>
      <c r="R230" s="217"/>
      <c r="S230" s="217"/>
      <c r="T230" s="218"/>
      <c r="AT230" s="219" t="s">
        <v>139</v>
      </c>
      <c r="AU230" s="219" t="s">
        <v>82</v>
      </c>
      <c r="AV230" s="13" t="s">
        <v>114</v>
      </c>
      <c r="AW230" s="13" t="s">
        <v>30</v>
      </c>
      <c r="AX230" s="13" t="s">
        <v>80</v>
      </c>
      <c r="AY230" s="219" t="s">
        <v>115</v>
      </c>
    </row>
    <row r="231" spans="1:65" s="2" customFormat="1" ht="24.2" customHeight="1">
      <c r="A231" s="34"/>
      <c r="B231" s="35"/>
      <c r="C231" s="179" t="s">
        <v>298</v>
      </c>
      <c r="D231" s="179" t="s">
        <v>116</v>
      </c>
      <c r="E231" s="180" t="s">
        <v>299</v>
      </c>
      <c r="F231" s="181" t="s">
        <v>300</v>
      </c>
      <c r="G231" s="182" t="s">
        <v>196</v>
      </c>
      <c r="H231" s="183">
        <v>130</v>
      </c>
      <c r="I231" s="184"/>
      <c r="J231" s="185">
        <f>ROUND(I231*H231,2)</f>
        <v>0</v>
      </c>
      <c r="K231" s="186"/>
      <c r="L231" s="39"/>
      <c r="M231" s="187" t="s">
        <v>1</v>
      </c>
      <c r="N231" s="188" t="s">
        <v>38</v>
      </c>
      <c r="O231" s="71"/>
      <c r="P231" s="189">
        <f>O231*H231</f>
        <v>0</v>
      </c>
      <c r="Q231" s="189">
        <v>0</v>
      </c>
      <c r="R231" s="189">
        <f>Q231*H231</f>
        <v>0</v>
      </c>
      <c r="S231" s="189">
        <v>0</v>
      </c>
      <c r="T231" s="190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1" t="s">
        <v>114</v>
      </c>
      <c r="AT231" s="191" t="s">
        <v>116</v>
      </c>
      <c r="AU231" s="191" t="s">
        <v>82</v>
      </c>
      <c r="AY231" s="17" t="s">
        <v>115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17" t="s">
        <v>80</v>
      </c>
      <c r="BK231" s="192">
        <f>ROUND(I231*H231,2)</f>
        <v>0</v>
      </c>
      <c r="BL231" s="17" t="s">
        <v>114</v>
      </c>
      <c r="BM231" s="191" t="s">
        <v>301</v>
      </c>
    </row>
    <row r="232" spans="2:51" s="12" customFormat="1" ht="11.25">
      <c r="B232" s="198"/>
      <c r="C232" s="199"/>
      <c r="D232" s="193" t="s">
        <v>139</v>
      </c>
      <c r="E232" s="200" t="s">
        <v>1</v>
      </c>
      <c r="F232" s="201" t="s">
        <v>302</v>
      </c>
      <c r="G232" s="199"/>
      <c r="H232" s="202">
        <v>130</v>
      </c>
      <c r="I232" s="203"/>
      <c r="J232" s="199"/>
      <c r="K232" s="199"/>
      <c r="L232" s="204"/>
      <c r="M232" s="205"/>
      <c r="N232" s="206"/>
      <c r="O232" s="206"/>
      <c r="P232" s="206"/>
      <c r="Q232" s="206"/>
      <c r="R232" s="206"/>
      <c r="S232" s="206"/>
      <c r="T232" s="207"/>
      <c r="AT232" s="208" t="s">
        <v>139</v>
      </c>
      <c r="AU232" s="208" t="s">
        <v>82</v>
      </c>
      <c r="AV232" s="12" t="s">
        <v>82</v>
      </c>
      <c r="AW232" s="12" t="s">
        <v>30</v>
      </c>
      <c r="AX232" s="12" t="s">
        <v>73</v>
      </c>
      <c r="AY232" s="208" t="s">
        <v>115</v>
      </c>
    </row>
    <row r="233" spans="2:51" s="13" customFormat="1" ht="11.25">
      <c r="B233" s="209"/>
      <c r="C233" s="210"/>
      <c r="D233" s="193" t="s">
        <v>139</v>
      </c>
      <c r="E233" s="211" t="s">
        <v>1</v>
      </c>
      <c r="F233" s="212" t="s">
        <v>141</v>
      </c>
      <c r="G233" s="210"/>
      <c r="H233" s="213">
        <v>130</v>
      </c>
      <c r="I233" s="214"/>
      <c r="J233" s="210"/>
      <c r="K233" s="210"/>
      <c r="L233" s="215"/>
      <c r="M233" s="216"/>
      <c r="N233" s="217"/>
      <c r="O233" s="217"/>
      <c r="P233" s="217"/>
      <c r="Q233" s="217"/>
      <c r="R233" s="217"/>
      <c r="S233" s="217"/>
      <c r="T233" s="218"/>
      <c r="AT233" s="219" t="s">
        <v>139</v>
      </c>
      <c r="AU233" s="219" t="s">
        <v>82</v>
      </c>
      <c r="AV233" s="13" t="s">
        <v>114</v>
      </c>
      <c r="AW233" s="13" t="s">
        <v>30</v>
      </c>
      <c r="AX233" s="13" t="s">
        <v>80</v>
      </c>
      <c r="AY233" s="219" t="s">
        <v>115</v>
      </c>
    </row>
    <row r="234" spans="1:65" s="2" customFormat="1" ht="16.5" customHeight="1">
      <c r="A234" s="34"/>
      <c r="B234" s="35"/>
      <c r="C234" s="243" t="s">
        <v>234</v>
      </c>
      <c r="D234" s="243" t="s">
        <v>278</v>
      </c>
      <c r="E234" s="244" t="s">
        <v>303</v>
      </c>
      <c r="F234" s="245" t="s">
        <v>304</v>
      </c>
      <c r="G234" s="246" t="s">
        <v>305</v>
      </c>
      <c r="H234" s="247">
        <v>4.55</v>
      </c>
      <c r="I234" s="248"/>
      <c r="J234" s="249">
        <f>ROUND(I234*H234,2)</f>
        <v>0</v>
      </c>
      <c r="K234" s="250"/>
      <c r="L234" s="251"/>
      <c r="M234" s="252" t="s">
        <v>1</v>
      </c>
      <c r="N234" s="253" t="s">
        <v>38</v>
      </c>
      <c r="O234" s="71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1" t="s">
        <v>133</v>
      </c>
      <c r="AT234" s="191" t="s">
        <v>278</v>
      </c>
      <c r="AU234" s="191" t="s">
        <v>82</v>
      </c>
      <c r="AY234" s="17" t="s">
        <v>115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7" t="s">
        <v>80</v>
      </c>
      <c r="BK234" s="192">
        <f>ROUND(I234*H234,2)</f>
        <v>0</v>
      </c>
      <c r="BL234" s="17" t="s">
        <v>114</v>
      </c>
      <c r="BM234" s="191" t="s">
        <v>306</v>
      </c>
    </row>
    <row r="235" spans="2:51" s="12" customFormat="1" ht="11.25">
      <c r="B235" s="198"/>
      <c r="C235" s="199"/>
      <c r="D235" s="193" t="s">
        <v>139</v>
      </c>
      <c r="E235" s="200" t="s">
        <v>1</v>
      </c>
      <c r="F235" s="201" t="s">
        <v>307</v>
      </c>
      <c r="G235" s="199"/>
      <c r="H235" s="202">
        <v>4.55</v>
      </c>
      <c r="I235" s="203"/>
      <c r="J235" s="199"/>
      <c r="K235" s="199"/>
      <c r="L235" s="204"/>
      <c r="M235" s="205"/>
      <c r="N235" s="206"/>
      <c r="O235" s="206"/>
      <c r="P235" s="206"/>
      <c r="Q235" s="206"/>
      <c r="R235" s="206"/>
      <c r="S235" s="206"/>
      <c r="T235" s="207"/>
      <c r="AT235" s="208" t="s">
        <v>139</v>
      </c>
      <c r="AU235" s="208" t="s">
        <v>82</v>
      </c>
      <c r="AV235" s="12" t="s">
        <v>82</v>
      </c>
      <c r="AW235" s="12" t="s">
        <v>30</v>
      </c>
      <c r="AX235" s="12" t="s">
        <v>73</v>
      </c>
      <c r="AY235" s="208" t="s">
        <v>115</v>
      </c>
    </row>
    <row r="236" spans="2:51" s="13" customFormat="1" ht="11.25">
      <c r="B236" s="209"/>
      <c r="C236" s="210"/>
      <c r="D236" s="193" t="s">
        <v>139</v>
      </c>
      <c r="E236" s="211" t="s">
        <v>1</v>
      </c>
      <c r="F236" s="212" t="s">
        <v>141</v>
      </c>
      <c r="G236" s="210"/>
      <c r="H236" s="213">
        <v>4.55</v>
      </c>
      <c r="I236" s="214"/>
      <c r="J236" s="210"/>
      <c r="K236" s="210"/>
      <c r="L236" s="215"/>
      <c r="M236" s="216"/>
      <c r="N236" s="217"/>
      <c r="O236" s="217"/>
      <c r="P236" s="217"/>
      <c r="Q236" s="217"/>
      <c r="R236" s="217"/>
      <c r="S236" s="217"/>
      <c r="T236" s="218"/>
      <c r="AT236" s="219" t="s">
        <v>139</v>
      </c>
      <c r="AU236" s="219" t="s">
        <v>82</v>
      </c>
      <c r="AV236" s="13" t="s">
        <v>114</v>
      </c>
      <c r="AW236" s="13" t="s">
        <v>30</v>
      </c>
      <c r="AX236" s="13" t="s">
        <v>80</v>
      </c>
      <c r="AY236" s="219" t="s">
        <v>115</v>
      </c>
    </row>
    <row r="237" spans="1:65" s="2" customFormat="1" ht="24.2" customHeight="1">
      <c r="A237" s="34"/>
      <c r="B237" s="35"/>
      <c r="C237" s="179" t="s">
        <v>308</v>
      </c>
      <c r="D237" s="179" t="s">
        <v>116</v>
      </c>
      <c r="E237" s="180" t="s">
        <v>309</v>
      </c>
      <c r="F237" s="181" t="s">
        <v>310</v>
      </c>
      <c r="G237" s="182" t="s">
        <v>196</v>
      </c>
      <c r="H237" s="183">
        <v>69.4</v>
      </c>
      <c r="I237" s="184"/>
      <c r="J237" s="185">
        <f>ROUND(I237*H237,2)</f>
        <v>0</v>
      </c>
      <c r="K237" s="186"/>
      <c r="L237" s="39"/>
      <c r="M237" s="187" t="s">
        <v>1</v>
      </c>
      <c r="N237" s="188" t="s">
        <v>38</v>
      </c>
      <c r="O237" s="71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1" t="s">
        <v>114</v>
      </c>
      <c r="AT237" s="191" t="s">
        <v>116</v>
      </c>
      <c r="AU237" s="191" t="s">
        <v>82</v>
      </c>
      <c r="AY237" s="17" t="s">
        <v>115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7" t="s">
        <v>80</v>
      </c>
      <c r="BK237" s="192">
        <f>ROUND(I237*H237,2)</f>
        <v>0</v>
      </c>
      <c r="BL237" s="17" t="s">
        <v>114</v>
      </c>
      <c r="BM237" s="191" t="s">
        <v>311</v>
      </c>
    </row>
    <row r="238" spans="2:51" s="12" customFormat="1" ht="11.25">
      <c r="B238" s="198"/>
      <c r="C238" s="199"/>
      <c r="D238" s="193" t="s">
        <v>139</v>
      </c>
      <c r="E238" s="200" t="s">
        <v>1</v>
      </c>
      <c r="F238" s="201" t="s">
        <v>312</v>
      </c>
      <c r="G238" s="199"/>
      <c r="H238" s="202">
        <v>14.4</v>
      </c>
      <c r="I238" s="203"/>
      <c r="J238" s="199"/>
      <c r="K238" s="199"/>
      <c r="L238" s="204"/>
      <c r="M238" s="205"/>
      <c r="N238" s="206"/>
      <c r="O238" s="206"/>
      <c r="P238" s="206"/>
      <c r="Q238" s="206"/>
      <c r="R238" s="206"/>
      <c r="S238" s="206"/>
      <c r="T238" s="207"/>
      <c r="AT238" s="208" t="s">
        <v>139</v>
      </c>
      <c r="AU238" s="208" t="s">
        <v>82</v>
      </c>
      <c r="AV238" s="12" t="s">
        <v>82</v>
      </c>
      <c r="AW238" s="12" t="s">
        <v>30</v>
      </c>
      <c r="AX238" s="12" t="s">
        <v>73</v>
      </c>
      <c r="AY238" s="208" t="s">
        <v>115</v>
      </c>
    </row>
    <row r="239" spans="2:51" s="12" customFormat="1" ht="22.5">
      <c r="B239" s="198"/>
      <c r="C239" s="199"/>
      <c r="D239" s="193" t="s">
        <v>139</v>
      </c>
      <c r="E239" s="200" t="s">
        <v>1</v>
      </c>
      <c r="F239" s="201" t="s">
        <v>201</v>
      </c>
      <c r="G239" s="199"/>
      <c r="H239" s="202">
        <v>55</v>
      </c>
      <c r="I239" s="203"/>
      <c r="J239" s="199"/>
      <c r="K239" s="199"/>
      <c r="L239" s="204"/>
      <c r="M239" s="205"/>
      <c r="N239" s="206"/>
      <c r="O239" s="206"/>
      <c r="P239" s="206"/>
      <c r="Q239" s="206"/>
      <c r="R239" s="206"/>
      <c r="S239" s="206"/>
      <c r="T239" s="207"/>
      <c r="AT239" s="208" t="s">
        <v>139</v>
      </c>
      <c r="AU239" s="208" t="s">
        <v>82</v>
      </c>
      <c r="AV239" s="12" t="s">
        <v>82</v>
      </c>
      <c r="AW239" s="12" t="s">
        <v>30</v>
      </c>
      <c r="AX239" s="12" t="s">
        <v>73</v>
      </c>
      <c r="AY239" s="208" t="s">
        <v>115</v>
      </c>
    </row>
    <row r="240" spans="2:51" s="13" customFormat="1" ht="11.25">
      <c r="B240" s="209"/>
      <c r="C240" s="210"/>
      <c r="D240" s="193" t="s">
        <v>139</v>
      </c>
      <c r="E240" s="211" t="s">
        <v>1</v>
      </c>
      <c r="F240" s="212" t="s">
        <v>141</v>
      </c>
      <c r="G240" s="210"/>
      <c r="H240" s="213">
        <v>69.4</v>
      </c>
      <c r="I240" s="214"/>
      <c r="J240" s="210"/>
      <c r="K240" s="210"/>
      <c r="L240" s="215"/>
      <c r="M240" s="216"/>
      <c r="N240" s="217"/>
      <c r="O240" s="217"/>
      <c r="P240" s="217"/>
      <c r="Q240" s="217"/>
      <c r="R240" s="217"/>
      <c r="S240" s="217"/>
      <c r="T240" s="218"/>
      <c r="AT240" s="219" t="s">
        <v>139</v>
      </c>
      <c r="AU240" s="219" t="s">
        <v>82</v>
      </c>
      <c r="AV240" s="13" t="s">
        <v>114</v>
      </c>
      <c r="AW240" s="13" t="s">
        <v>30</v>
      </c>
      <c r="AX240" s="13" t="s">
        <v>80</v>
      </c>
      <c r="AY240" s="219" t="s">
        <v>115</v>
      </c>
    </row>
    <row r="241" spans="1:65" s="2" customFormat="1" ht="21.75" customHeight="1">
      <c r="A241" s="34"/>
      <c r="B241" s="35"/>
      <c r="C241" s="179" t="s">
        <v>239</v>
      </c>
      <c r="D241" s="179" t="s">
        <v>116</v>
      </c>
      <c r="E241" s="180" t="s">
        <v>313</v>
      </c>
      <c r="F241" s="181" t="s">
        <v>314</v>
      </c>
      <c r="G241" s="182" t="s">
        <v>196</v>
      </c>
      <c r="H241" s="183">
        <v>130</v>
      </c>
      <c r="I241" s="184"/>
      <c r="J241" s="185">
        <f>ROUND(I241*H241,2)</f>
        <v>0</v>
      </c>
      <c r="K241" s="186"/>
      <c r="L241" s="39"/>
      <c r="M241" s="187" t="s">
        <v>1</v>
      </c>
      <c r="N241" s="188" t="s">
        <v>38</v>
      </c>
      <c r="O241" s="71"/>
      <c r="P241" s="189">
        <f>O241*H241</f>
        <v>0</v>
      </c>
      <c r="Q241" s="189">
        <v>0</v>
      </c>
      <c r="R241" s="189">
        <f>Q241*H241</f>
        <v>0</v>
      </c>
      <c r="S241" s="189">
        <v>0</v>
      </c>
      <c r="T241" s="19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1" t="s">
        <v>114</v>
      </c>
      <c r="AT241" s="191" t="s">
        <v>116</v>
      </c>
      <c r="AU241" s="191" t="s">
        <v>82</v>
      </c>
      <c r="AY241" s="17" t="s">
        <v>115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17" t="s">
        <v>80</v>
      </c>
      <c r="BK241" s="192">
        <f>ROUND(I241*H241,2)</f>
        <v>0</v>
      </c>
      <c r="BL241" s="17" t="s">
        <v>114</v>
      </c>
      <c r="BM241" s="191" t="s">
        <v>315</v>
      </c>
    </row>
    <row r="242" spans="2:51" s="12" customFormat="1" ht="11.25">
      <c r="B242" s="198"/>
      <c r="C242" s="199"/>
      <c r="D242" s="193" t="s">
        <v>139</v>
      </c>
      <c r="E242" s="200" t="s">
        <v>1</v>
      </c>
      <c r="F242" s="201" t="s">
        <v>316</v>
      </c>
      <c r="G242" s="199"/>
      <c r="H242" s="202">
        <v>130</v>
      </c>
      <c r="I242" s="203"/>
      <c r="J242" s="199"/>
      <c r="K242" s="199"/>
      <c r="L242" s="204"/>
      <c r="M242" s="205"/>
      <c r="N242" s="206"/>
      <c r="O242" s="206"/>
      <c r="P242" s="206"/>
      <c r="Q242" s="206"/>
      <c r="R242" s="206"/>
      <c r="S242" s="206"/>
      <c r="T242" s="207"/>
      <c r="AT242" s="208" t="s">
        <v>139</v>
      </c>
      <c r="AU242" s="208" t="s">
        <v>82</v>
      </c>
      <c r="AV242" s="12" t="s">
        <v>82</v>
      </c>
      <c r="AW242" s="12" t="s">
        <v>30</v>
      </c>
      <c r="AX242" s="12" t="s">
        <v>73</v>
      </c>
      <c r="AY242" s="208" t="s">
        <v>115</v>
      </c>
    </row>
    <row r="243" spans="2:51" s="13" customFormat="1" ht="11.25">
      <c r="B243" s="209"/>
      <c r="C243" s="210"/>
      <c r="D243" s="193" t="s">
        <v>139</v>
      </c>
      <c r="E243" s="211" t="s">
        <v>1</v>
      </c>
      <c r="F243" s="212" t="s">
        <v>141</v>
      </c>
      <c r="G243" s="210"/>
      <c r="H243" s="213">
        <v>130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139</v>
      </c>
      <c r="AU243" s="219" t="s">
        <v>82</v>
      </c>
      <c r="AV243" s="13" t="s">
        <v>114</v>
      </c>
      <c r="AW243" s="13" t="s">
        <v>30</v>
      </c>
      <c r="AX243" s="13" t="s">
        <v>80</v>
      </c>
      <c r="AY243" s="219" t="s">
        <v>115</v>
      </c>
    </row>
    <row r="244" spans="1:65" s="2" customFormat="1" ht="21.75" customHeight="1">
      <c r="A244" s="34"/>
      <c r="B244" s="35"/>
      <c r="C244" s="179" t="s">
        <v>317</v>
      </c>
      <c r="D244" s="179" t="s">
        <v>116</v>
      </c>
      <c r="E244" s="180" t="s">
        <v>318</v>
      </c>
      <c r="F244" s="181" t="s">
        <v>319</v>
      </c>
      <c r="G244" s="182" t="s">
        <v>196</v>
      </c>
      <c r="H244" s="183">
        <v>130</v>
      </c>
      <c r="I244" s="184"/>
      <c r="J244" s="185">
        <f>ROUND(I244*H244,2)</f>
        <v>0</v>
      </c>
      <c r="K244" s="186"/>
      <c r="L244" s="39"/>
      <c r="M244" s="187" t="s">
        <v>1</v>
      </c>
      <c r="N244" s="188" t="s">
        <v>38</v>
      </c>
      <c r="O244" s="71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1" t="s">
        <v>114</v>
      </c>
      <c r="AT244" s="191" t="s">
        <v>116</v>
      </c>
      <c r="AU244" s="191" t="s">
        <v>82</v>
      </c>
      <c r="AY244" s="17" t="s">
        <v>115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7" t="s">
        <v>80</v>
      </c>
      <c r="BK244" s="192">
        <f>ROUND(I244*H244,2)</f>
        <v>0</v>
      </c>
      <c r="BL244" s="17" t="s">
        <v>114</v>
      </c>
      <c r="BM244" s="191" t="s">
        <v>320</v>
      </c>
    </row>
    <row r="245" spans="2:51" s="12" customFormat="1" ht="11.25">
      <c r="B245" s="198"/>
      <c r="C245" s="199"/>
      <c r="D245" s="193" t="s">
        <v>139</v>
      </c>
      <c r="E245" s="200" t="s">
        <v>1</v>
      </c>
      <c r="F245" s="201" t="s">
        <v>316</v>
      </c>
      <c r="G245" s="199"/>
      <c r="H245" s="202">
        <v>130</v>
      </c>
      <c r="I245" s="203"/>
      <c r="J245" s="199"/>
      <c r="K245" s="199"/>
      <c r="L245" s="204"/>
      <c r="M245" s="205"/>
      <c r="N245" s="206"/>
      <c r="O245" s="206"/>
      <c r="P245" s="206"/>
      <c r="Q245" s="206"/>
      <c r="R245" s="206"/>
      <c r="S245" s="206"/>
      <c r="T245" s="207"/>
      <c r="AT245" s="208" t="s">
        <v>139</v>
      </c>
      <c r="AU245" s="208" t="s">
        <v>82</v>
      </c>
      <c r="AV245" s="12" t="s">
        <v>82</v>
      </c>
      <c r="AW245" s="12" t="s">
        <v>30</v>
      </c>
      <c r="AX245" s="12" t="s">
        <v>73</v>
      </c>
      <c r="AY245" s="208" t="s">
        <v>115</v>
      </c>
    </row>
    <row r="246" spans="2:51" s="13" customFormat="1" ht="11.25">
      <c r="B246" s="209"/>
      <c r="C246" s="210"/>
      <c r="D246" s="193" t="s">
        <v>139</v>
      </c>
      <c r="E246" s="211" t="s">
        <v>1</v>
      </c>
      <c r="F246" s="212" t="s">
        <v>141</v>
      </c>
      <c r="G246" s="210"/>
      <c r="H246" s="213">
        <v>130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139</v>
      </c>
      <c r="AU246" s="219" t="s">
        <v>82</v>
      </c>
      <c r="AV246" s="13" t="s">
        <v>114</v>
      </c>
      <c r="AW246" s="13" t="s">
        <v>30</v>
      </c>
      <c r="AX246" s="13" t="s">
        <v>80</v>
      </c>
      <c r="AY246" s="219" t="s">
        <v>115</v>
      </c>
    </row>
    <row r="247" spans="1:65" s="2" customFormat="1" ht="16.5" customHeight="1">
      <c r="A247" s="34"/>
      <c r="B247" s="35"/>
      <c r="C247" s="179" t="s">
        <v>242</v>
      </c>
      <c r="D247" s="179" t="s">
        <v>116</v>
      </c>
      <c r="E247" s="180" t="s">
        <v>321</v>
      </c>
      <c r="F247" s="181" t="s">
        <v>322</v>
      </c>
      <c r="G247" s="182" t="s">
        <v>196</v>
      </c>
      <c r="H247" s="183">
        <v>130</v>
      </c>
      <c r="I247" s="184"/>
      <c r="J247" s="185">
        <f>ROUND(I247*H247,2)</f>
        <v>0</v>
      </c>
      <c r="K247" s="186"/>
      <c r="L247" s="39"/>
      <c r="M247" s="187" t="s">
        <v>1</v>
      </c>
      <c r="N247" s="188" t="s">
        <v>38</v>
      </c>
      <c r="O247" s="71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1" t="s">
        <v>114</v>
      </c>
      <c r="AT247" s="191" t="s">
        <v>116</v>
      </c>
      <c r="AU247" s="191" t="s">
        <v>82</v>
      </c>
      <c r="AY247" s="17" t="s">
        <v>115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7" t="s">
        <v>80</v>
      </c>
      <c r="BK247" s="192">
        <f>ROUND(I247*H247,2)</f>
        <v>0</v>
      </c>
      <c r="BL247" s="17" t="s">
        <v>114</v>
      </c>
      <c r="BM247" s="191" t="s">
        <v>323</v>
      </c>
    </row>
    <row r="248" spans="2:51" s="12" customFormat="1" ht="11.25">
      <c r="B248" s="198"/>
      <c r="C248" s="199"/>
      <c r="D248" s="193" t="s">
        <v>139</v>
      </c>
      <c r="E248" s="200" t="s">
        <v>1</v>
      </c>
      <c r="F248" s="201" t="s">
        <v>316</v>
      </c>
      <c r="G248" s="199"/>
      <c r="H248" s="202">
        <v>130</v>
      </c>
      <c r="I248" s="203"/>
      <c r="J248" s="199"/>
      <c r="K248" s="199"/>
      <c r="L248" s="204"/>
      <c r="M248" s="205"/>
      <c r="N248" s="206"/>
      <c r="O248" s="206"/>
      <c r="P248" s="206"/>
      <c r="Q248" s="206"/>
      <c r="R248" s="206"/>
      <c r="S248" s="206"/>
      <c r="T248" s="207"/>
      <c r="AT248" s="208" t="s">
        <v>139</v>
      </c>
      <c r="AU248" s="208" t="s">
        <v>82</v>
      </c>
      <c r="AV248" s="12" t="s">
        <v>82</v>
      </c>
      <c r="AW248" s="12" t="s">
        <v>30</v>
      </c>
      <c r="AX248" s="12" t="s">
        <v>73</v>
      </c>
      <c r="AY248" s="208" t="s">
        <v>115</v>
      </c>
    </row>
    <row r="249" spans="2:51" s="13" customFormat="1" ht="11.25">
      <c r="B249" s="209"/>
      <c r="C249" s="210"/>
      <c r="D249" s="193" t="s">
        <v>139</v>
      </c>
      <c r="E249" s="211" t="s">
        <v>1</v>
      </c>
      <c r="F249" s="212" t="s">
        <v>141</v>
      </c>
      <c r="G249" s="210"/>
      <c r="H249" s="213">
        <v>130</v>
      </c>
      <c r="I249" s="214"/>
      <c r="J249" s="210"/>
      <c r="K249" s="210"/>
      <c r="L249" s="215"/>
      <c r="M249" s="216"/>
      <c r="N249" s="217"/>
      <c r="O249" s="217"/>
      <c r="P249" s="217"/>
      <c r="Q249" s="217"/>
      <c r="R249" s="217"/>
      <c r="S249" s="217"/>
      <c r="T249" s="218"/>
      <c r="AT249" s="219" t="s">
        <v>139</v>
      </c>
      <c r="AU249" s="219" t="s">
        <v>82</v>
      </c>
      <c r="AV249" s="13" t="s">
        <v>114</v>
      </c>
      <c r="AW249" s="13" t="s">
        <v>30</v>
      </c>
      <c r="AX249" s="13" t="s">
        <v>80</v>
      </c>
      <c r="AY249" s="219" t="s">
        <v>115</v>
      </c>
    </row>
    <row r="250" spans="2:63" s="11" customFormat="1" ht="22.9" customHeight="1">
      <c r="B250" s="165"/>
      <c r="C250" s="166"/>
      <c r="D250" s="167" t="s">
        <v>72</v>
      </c>
      <c r="E250" s="231" t="s">
        <v>126</v>
      </c>
      <c r="F250" s="231" t="s">
        <v>324</v>
      </c>
      <c r="G250" s="166"/>
      <c r="H250" s="166"/>
      <c r="I250" s="169"/>
      <c r="J250" s="232">
        <f>BK250</f>
        <v>0</v>
      </c>
      <c r="K250" s="166"/>
      <c r="L250" s="171"/>
      <c r="M250" s="172"/>
      <c r="N250" s="173"/>
      <c r="O250" s="173"/>
      <c r="P250" s="174">
        <f>SUM(P251:P256)</f>
        <v>0</v>
      </c>
      <c r="Q250" s="173"/>
      <c r="R250" s="174">
        <f>SUM(R251:R256)</f>
        <v>0</v>
      </c>
      <c r="S250" s="173"/>
      <c r="T250" s="175">
        <f>SUM(T251:T256)</f>
        <v>0</v>
      </c>
      <c r="AR250" s="176" t="s">
        <v>80</v>
      </c>
      <c r="AT250" s="177" t="s">
        <v>72</v>
      </c>
      <c r="AU250" s="177" t="s">
        <v>80</v>
      </c>
      <c r="AY250" s="176" t="s">
        <v>115</v>
      </c>
      <c r="BK250" s="178">
        <f>SUM(BK251:BK256)</f>
        <v>0</v>
      </c>
    </row>
    <row r="251" spans="1:65" s="2" customFormat="1" ht="33" customHeight="1">
      <c r="A251" s="34"/>
      <c r="B251" s="35"/>
      <c r="C251" s="179" t="s">
        <v>325</v>
      </c>
      <c r="D251" s="179" t="s">
        <v>116</v>
      </c>
      <c r="E251" s="180" t="s">
        <v>326</v>
      </c>
      <c r="F251" s="181" t="s">
        <v>327</v>
      </c>
      <c r="G251" s="182" t="s">
        <v>204</v>
      </c>
      <c r="H251" s="183">
        <v>6</v>
      </c>
      <c r="I251" s="184"/>
      <c r="J251" s="185">
        <f>ROUND(I251*H251,2)</f>
        <v>0</v>
      </c>
      <c r="K251" s="186"/>
      <c r="L251" s="39"/>
      <c r="M251" s="187" t="s">
        <v>1</v>
      </c>
      <c r="N251" s="188" t="s">
        <v>38</v>
      </c>
      <c r="O251" s="71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1" t="s">
        <v>114</v>
      </c>
      <c r="AT251" s="191" t="s">
        <v>116</v>
      </c>
      <c r="AU251" s="191" t="s">
        <v>82</v>
      </c>
      <c r="AY251" s="17" t="s">
        <v>115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7" t="s">
        <v>80</v>
      </c>
      <c r="BK251" s="192">
        <f>ROUND(I251*H251,2)</f>
        <v>0</v>
      </c>
      <c r="BL251" s="17" t="s">
        <v>114</v>
      </c>
      <c r="BM251" s="191" t="s">
        <v>328</v>
      </c>
    </row>
    <row r="252" spans="2:51" s="12" customFormat="1" ht="22.5">
      <c r="B252" s="198"/>
      <c r="C252" s="199"/>
      <c r="D252" s="193" t="s">
        <v>139</v>
      </c>
      <c r="E252" s="200" t="s">
        <v>1</v>
      </c>
      <c r="F252" s="201" t="s">
        <v>329</v>
      </c>
      <c r="G252" s="199"/>
      <c r="H252" s="202">
        <v>6</v>
      </c>
      <c r="I252" s="203"/>
      <c r="J252" s="199"/>
      <c r="K252" s="199"/>
      <c r="L252" s="204"/>
      <c r="M252" s="205"/>
      <c r="N252" s="206"/>
      <c r="O252" s="206"/>
      <c r="P252" s="206"/>
      <c r="Q252" s="206"/>
      <c r="R252" s="206"/>
      <c r="S252" s="206"/>
      <c r="T252" s="207"/>
      <c r="AT252" s="208" t="s">
        <v>139</v>
      </c>
      <c r="AU252" s="208" t="s">
        <v>82</v>
      </c>
      <c r="AV252" s="12" t="s">
        <v>82</v>
      </c>
      <c r="AW252" s="12" t="s">
        <v>30</v>
      </c>
      <c r="AX252" s="12" t="s">
        <v>73</v>
      </c>
      <c r="AY252" s="208" t="s">
        <v>115</v>
      </c>
    </row>
    <row r="253" spans="2:51" s="13" customFormat="1" ht="11.25">
      <c r="B253" s="209"/>
      <c r="C253" s="210"/>
      <c r="D253" s="193" t="s">
        <v>139</v>
      </c>
      <c r="E253" s="211" t="s">
        <v>1</v>
      </c>
      <c r="F253" s="212" t="s">
        <v>141</v>
      </c>
      <c r="G253" s="210"/>
      <c r="H253" s="213">
        <v>6</v>
      </c>
      <c r="I253" s="214"/>
      <c r="J253" s="210"/>
      <c r="K253" s="210"/>
      <c r="L253" s="215"/>
      <c r="M253" s="216"/>
      <c r="N253" s="217"/>
      <c r="O253" s="217"/>
      <c r="P253" s="217"/>
      <c r="Q253" s="217"/>
      <c r="R253" s="217"/>
      <c r="S253" s="217"/>
      <c r="T253" s="218"/>
      <c r="AT253" s="219" t="s">
        <v>139</v>
      </c>
      <c r="AU253" s="219" t="s">
        <v>82</v>
      </c>
      <c r="AV253" s="13" t="s">
        <v>114</v>
      </c>
      <c r="AW253" s="13" t="s">
        <v>30</v>
      </c>
      <c r="AX253" s="13" t="s">
        <v>80</v>
      </c>
      <c r="AY253" s="219" t="s">
        <v>115</v>
      </c>
    </row>
    <row r="254" spans="1:65" s="2" customFormat="1" ht="24.2" customHeight="1">
      <c r="A254" s="34"/>
      <c r="B254" s="35"/>
      <c r="C254" s="243" t="s">
        <v>246</v>
      </c>
      <c r="D254" s="243" t="s">
        <v>278</v>
      </c>
      <c r="E254" s="244" t="s">
        <v>330</v>
      </c>
      <c r="F254" s="245" t="s">
        <v>331</v>
      </c>
      <c r="G254" s="246" t="s">
        <v>185</v>
      </c>
      <c r="H254" s="247">
        <v>60.6</v>
      </c>
      <c r="I254" s="248"/>
      <c r="J254" s="249">
        <f>ROUND(I254*H254,2)</f>
        <v>0</v>
      </c>
      <c r="K254" s="250"/>
      <c r="L254" s="251"/>
      <c r="M254" s="252" t="s">
        <v>1</v>
      </c>
      <c r="N254" s="253" t="s">
        <v>38</v>
      </c>
      <c r="O254" s="71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1" t="s">
        <v>133</v>
      </c>
      <c r="AT254" s="191" t="s">
        <v>278</v>
      </c>
      <c r="AU254" s="191" t="s">
        <v>82</v>
      </c>
      <c r="AY254" s="17" t="s">
        <v>115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7" t="s">
        <v>80</v>
      </c>
      <c r="BK254" s="192">
        <f>ROUND(I254*H254,2)</f>
        <v>0</v>
      </c>
      <c r="BL254" s="17" t="s">
        <v>114</v>
      </c>
      <c r="BM254" s="191" t="s">
        <v>332</v>
      </c>
    </row>
    <row r="255" spans="2:51" s="12" customFormat="1" ht="11.25">
      <c r="B255" s="198"/>
      <c r="C255" s="199"/>
      <c r="D255" s="193" t="s">
        <v>139</v>
      </c>
      <c r="E255" s="200" t="s">
        <v>1</v>
      </c>
      <c r="F255" s="201" t="s">
        <v>333</v>
      </c>
      <c r="G255" s="199"/>
      <c r="H255" s="202">
        <v>60.6</v>
      </c>
      <c r="I255" s="203"/>
      <c r="J255" s="199"/>
      <c r="K255" s="199"/>
      <c r="L255" s="204"/>
      <c r="M255" s="205"/>
      <c r="N255" s="206"/>
      <c r="O255" s="206"/>
      <c r="P255" s="206"/>
      <c r="Q255" s="206"/>
      <c r="R255" s="206"/>
      <c r="S255" s="206"/>
      <c r="T255" s="207"/>
      <c r="AT255" s="208" t="s">
        <v>139</v>
      </c>
      <c r="AU255" s="208" t="s">
        <v>82</v>
      </c>
      <c r="AV255" s="12" t="s">
        <v>82</v>
      </c>
      <c r="AW255" s="12" t="s">
        <v>30</v>
      </c>
      <c r="AX255" s="12" t="s">
        <v>73</v>
      </c>
      <c r="AY255" s="208" t="s">
        <v>115</v>
      </c>
    </row>
    <row r="256" spans="2:51" s="13" customFormat="1" ht="11.25">
      <c r="B256" s="209"/>
      <c r="C256" s="210"/>
      <c r="D256" s="193" t="s">
        <v>139</v>
      </c>
      <c r="E256" s="211" t="s">
        <v>1</v>
      </c>
      <c r="F256" s="212" t="s">
        <v>141</v>
      </c>
      <c r="G256" s="210"/>
      <c r="H256" s="213">
        <v>60.6</v>
      </c>
      <c r="I256" s="214"/>
      <c r="J256" s="210"/>
      <c r="K256" s="210"/>
      <c r="L256" s="215"/>
      <c r="M256" s="216"/>
      <c r="N256" s="217"/>
      <c r="O256" s="217"/>
      <c r="P256" s="217"/>
      <c r="Q256" s="217"/>
      <c r="R256" s="217"/>
      <c r="S256" s="217"/>
      <c r="T256" s="218"/>
      <c r="AT256" s="219" t="s">
        <v>139</v>
      </c>
      <c r="AU256" s="219" t="s">
        <v>82</v>
      </c>
      <c r="AV256" s="13" t="s">
        <v>114</v>
      </c>
      <c r="AW256" s="13" t="s">
        <v>30</v>
      </c>
      <c r="AX256" s="13" t="s">
        <v>80</v>
      </c>
      <c r="AY256" s="219" t="s">
        <v>115</v>
      </c>
    </row>
    <row r="257" spans="2:63" s="11" customFormat="1" ht="22.9" customHeight="1">
      <c r="B257" s="165"/>
      <c r="C257" s="166"/>
      <c r="D257" s="167" t="s">
        <v>72</v>
      </c>
      <c r="E257" s="231" t="s">
        <v>114</v>
      </c>
      <c r="F257" s="231" t="s">
        <v>334</v>
      </c>
      <c r="G257" s="166"/>
      <c r="H257" s="166"/>
      <c r="I257" s="169"/>
      <c r="J257" s="232">
        <f>BK257</f>
        <v>0</v>
      </c>
      <c r="K257" s="166"/>
      <c r="L257" s="171"/>
      <c r="M257" s="172"/>
      <c r="N257" s="173"/>
      <c r="O257" s="173"/>
      <c r="P257" s="174">
        <f>SUM(P258:P267)</f>
        <v>0</v>
      </c>
      <c r="Q257" s="173"/>
      <c r="R257" s="174">
        <f>SUM(R258:R267)</f>
        <v>0</v>
      </c>
      <c r="S257" s="173"/>
      <c r="T257" s="175">
        <f>SUM(T258:T267)</f>
        <v>0</v>
      </c>
      <c r="AR257" s="176" t="s">
        <v>80</v>
      </c>
      <c r="AT257" s="177" t="s">
        <v>72</v>
      </c>
      <c r="AU257" s="177" t="s">
        <v>80</v>
      </c>
      <c r="AY257" s="176" t="s">
        <v>115</v>
      </c>
      <c r="BK257" s="178">
        <f>SUM(BK258:BK267)</f>
        <v>0</v>
      </c>
    </row>
    <row r="258" spans="1:65" s="2" customFormat="1" ht="16.5" customHeight="1">
      <c r="A258" s="34"/>
      <c r="B258" s="35"/>
      <c r="C258" s="179" t="s">
        <v>335</v>
      </c>
      <c r="D258" s="179" t="s">
        <v>116</v>
      </c>
      <c r="E258" s="180" t="s">
        <v>336</v>
      </c>
      <c r="F258" s="181" t="s">
        <v>337</v>
      </c>
      <c r="G258" s="182" t="s">
        <v>208</v>
      </c>
      <c r="H258" s="183">
        <v>2.88</v>
      </c>
      <c r="I258" s="184"/>
      <c r="J258" s="185">
        <f>ROUND(I258*H258,2)</f>
        <v>0</v>
      </c>
      <c r="K258" s="186"/>
      <c r="L258" s="39"/>
      <c r="M258" s="187" t="s">
        <v>1</v>
      </c>
      <c r="N258" s="188" t="s">
        <v>38</v>
      </c>
      <c r="O258" s="71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1" t="s">
        <v>114</v>
      </c>
      <c r="AT258" s="191" t="s">
        <v>116</v>
      </c>
      <c r="AU258" s="191" t="s">
        <v>82</v>
      </c>
      <c r="AY258" s="17" t="s">
        <v>115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7" t="s">
        <v>80</v>
      </c>
      <c r="BK258" s="192">
        <f>ROUND(I258*H258,2)</f>
        <v>0</v>
      </c>
      <c r="BL258" s="17" t="s">
        <v>114</v>
      </c>
      <c r="BM258" s="191" t="s">
        <v>338</v>
      </c>
    </row>
    <row r="259" spans="2:51" s="12" customFormat="1" ht="22.5">
      <c r="B259" s="198"/>
      <c r="C259" s="199"/>
      <c r="D259" s="193" t="s">
        <v>139</v>
      </c>
      <c r="E259" s="200" t="s">
        <v>1</v>
      </c>
      <c r="F259" s="201" t="s">
        <v>339</v>
      </c>
      <c r="G259" s="199"/>
      <c r="H259" s="202">
        <v>2.88</v>
      </c>
      <c r="I259" s="203"/>
      <c r="J259" s="199"/>
      <c r="K259" s="199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139</v>
      </c>
      <c r="AU259" s="208" t="s">
        <v>82</v>
      </c>
      <c r="AV259" s="12" t="s">
        <v>82</v>
      </c>
      <c r="AW259" s="12" t="s">
        <v>30</v>
      </c>
      <c r="AX259" s="12" t="s">
        <v>73</v>
      </c>
      <c r="AY259" s="208" t="s">
        <v>115</v>
      </c>
    </row>
    <row r="260" spans="2:51" s="13" customFormat="1" ht="11.25">
      <c r="B260" s="209"/>
      <c r="C260" s="210"/>
      <c r="D260" s="193" t="s">
        <v>139</v>
      </c>
      <c r="E260" s="211" t="s">
        <v>1</v>
      </c>
      <c r="F260" s="212" t="s">
        <v>141</v>
      </c>
      <c r="G260" s="210"/>
      <c r="H260" s="213">
        <v>2.88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139</v>
      </c>
      <c r="AU260" s="219" t="s">
        <v>82</v>
      </c>
      <c r="AV260" s="13" t="s">
        <v>114</v>
      </c>
      <c r="AW260" s="13" t="s">
        <v>30</v>
      </c>
      <c r="AX260" s="13" t="s">
        <v>80</v>
      </c>
      <c r="AY260" s="219" t="s">
        <v>115</v>
      </c>
    </row>
    <row r="261" spans="1:65" s="2" customFormat="1" ht="24.2" customHeight="1">
      <c r="A261" s="34"/>
      <c r="B261" s="35"/>
      <c r="C261" s="179" t="s">
        <v>251</v>
      </c>
      <c r="D261" s="179" t="s">
        <v>116</v>
      </c>
      <c r="E261" s="180" t="s">
        <v>340</v>
      </c>
      <c r="F261" s="181" t="s">
        <v>341</v>
      </c>
      <c r="G261" s="182" t="s">
        <v>208</v>
      </c>
      <c r="H261" s="183">
        <v>0.75</v>
      </c>
      <c r="I261" s="184"/>
      <c r="J261" s="185">
        <f>ROUND(I261*H261,2)</f>
        <v>0</v>
      </c>
      <c r="K261" s="186"/>
      <c r="L261" s="39"/>
      <c r="M261" s="187" t="s">
        <v>1</v>
      </c>
      <c r="N261" s="188" t="s">
        <v>38</v>
      </c>
      <c r="O261" s="71"/>
      <c r="P261" s="189">
        <f>O261*H261</f>
        <v>0</v>
      </c>
      <c r="Q261" s="189">
        <v>0</v>
      </c>
      <c r="R261" s="189">
        <f>Q261*H261</f>
        <v>0</v>
      </c>
      <c r="S261" s="189">
        <v>0</v>
      </c>
      <c r="T261" s="19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1" t="s">
        <v>114</v>
      </c>
      <c r="AT261" s="191" t="s">
        <v>116</v>
      </c>
      <c r="AU261" s="191" t="s">
        <v>82</v>
      </c>
      <c r="AY261" s="17" t="s">
        <v>115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17" t="s">
        <v>80</v>
      </c>
      <c r="BK261" s="192">
        <f>ROUND(I261*H261,2)</f>
        <v>0</v>
      </c>
      <c r="BL261" s="17" t="s">
        <v>114</v>
      </c>
      <c r="BM261" s="191" t="s">
        <v>342</v>
      </c>
    </row>
    <row r="262" spans="2:51" s="12" customFormat="1" ht="11.25">
      <c r="B262" s="198"/>
      <c r="C262" s="199"/>
      <c r="D262" s="193" t="s">
        <v>139</v>
      </c>
      <c r="E262" s="200" t="s">
        <v>1</v>
      </c>
      <c r="F262" s="201" t="s">
        <v>343</v>
      </c>
      <c r="G262" s="199"/>
      <c r="H262" s="202">
        <v>0.4</v>
      </c>
      <c r="I262" s="203"/>
      <c r="J262" s="199"/>
      <c r="K262" s="199"/>
      <c r="L262" s="204"/>
      <c r="M262" s="205"/>
      <c r="N262" s="206"/>
      <c r="O262" s="206"/>
      <c r="P262" s="206"/>
      <c r="Q262" s="206"/>
      <c r="R262" s="206"/>
      <c r="S262" s="206"/>
      <c r="T262" s="207"/>
      <c r="AT262" s="208" t="s">
        <v>139</v>
      </c>
      <c r="AU262" s="208" t="s">
        <v>82</v>
      </c>
      <c r="AV262" s="12" t="s">
        <v>82</v>
      </c>
      <c r="AW262" s="12" t="s">
        <v>30</v>
      </c>
      <c r="AX262" s="12" t="s">
        <v>73</v>
      </c>
      <c r="AY262" s="208" t="s">
        <v>115</v>
      </c>
    </row>
    <row r="263" spans="2:51" s="12" customFormat="1" ht="11.25">
      <c r="B263" s="198"/>
      <c r="C263" s="199"/>
      <c r="D263" s="193" t="s">
        <v>139</v>
      </c>
      <c r="E263" s="200" t="s">
        <v>1</v>
      </c>
      <c r="F263" s="201" t="s">
        <v>344</v>
      </c>
      <c r="G263" s="199"/>
      <c r="H263" s="202">
        <v>0.35</v>
      </c>
      <c r="I263" s="203"/>
      <c r="J263" s="199"/>
      <c r="K263" s="199"/>
      <c r="L263" s="204"/>
      <c r="M263" s="205"/>
      <c r="N263" s="206"/>
      <c r="O263" s="206"/>
      <c r="P263" s="206"/>
      <c r="Q263" s="206"/>
      <c r="R263" s="206"/>
      <c r="S263" s="206"/>
      <c r="T263" s="207"/>
      <c r="AT263" s="208" t="s">
        <v>139</v>
      </c>
      <c r="AU263" s="208" t="s">
        <v>82</v>
      </c>
      <c r="AV263" s="12" t="s">
        <v>82</v>
      </c>
      <c r="AW263" s="12" t="s">
        <v>30</v>
      </c>
      <c r="AX263" s="12" t="s">
        <v>73</v>
      </c>
      <c r="AY263" s="208" t="s">
        <v>115</v>
      </c>
    </row>
    <row r="264" spans="2:51" s="13" customFormat="1" ht="11.25">
      <c r="B264" s="209"/>
      <c r="C264" s="210"/>
      <c r="D264" s="193" t="s">
        <v>139</v>
      </c>
      <c r="E264" s="211" t="s">
        <v>1</v>
      </c>
      <c r="F264" s="212" t="s">
        <v>141</v>
      </c>
      <c r="G264" s="210"/>
      <c r="H264" s="213">
        <v>0.75</v>
      </c>
      <c r="I264" s="214"/>
      <c r="J264" s="210"/>
      <c r="K264" s="210"/>
      <c r="L264" s="215"/>
      <c r="M264" s="216"/>
      <c r="N264" s="217"/>
      <c r="O264" s="217"/>
      <c r="P264" s="217"/>
      <c r="Q264" s="217"/>
      <c r="R264" s="217"/>
      <c r="S264" s="217"/>
      <c r="T264" s="218"/>
      <c r="AT264" s="219" t="s">
        <v>139</v>
      </c>
      <c r="AU264" s="219" t="s">
        <v>82</v>
      </c>
      <c r="AV264" s="13" t="s">
        <v>114</v>
      </c>
      <c r="AW264" s="13" t="s">
        <v>30</v>
      </c>
      <c r="AX264" s="13" t="s">
        <v>80</v>
      </c>
      <c r="AY264" s="219" t="s">
        <v>115</v>
      </c>
    </row>
    <row r="265" spans="1:65" s="2" customFormat="1" ht="33" customHeight="1">
      <c r="A265" s="34"/>
      <c r="B265" s="35"/>
      <c r="C265" s="179" t="s">
        <v>345</v>
      </c>
      <c r="D265" s="179" t="s">
        <v>116</v>
      </c>
      <c r="E265" s="180" t="s">
        <v>346</v>
      </c>
      <c r="F265" s="181" t="s">
        <v>347</v>
      </c>
      <c r="G265" s="182" t="s">
        <v>196</v>
      </c>
      <c r="H265" s="183">
        <v>5</v>
      </c>
      <c r="I265" s="184"/>
      <c r="J265" s="185">
        <f>ROUND(I265*H265,2)</f>
        <v>0</v>
      </c>
      <c r="K265" s="186"/>
      <c r="L265" s="39"/>
      <c r="M265" s="187" t="s">
        <v>1</v>
      </c>
      <c r="N265" s="188" t="s">
        <v>38</v>
      </c>
      <c r="O265" s="71"/>
      <c r="P265" s="189">
        <f>O265*H265</f>
        <v>0</v>
      </c>
      <c r="Q265" s="189">
        <v>0</v>
      </c>
      <c r="R265" s="189">
        <f>Q265*H265</f>
        <v>0</v>
      </c>
      <c r="S265" s="189">
        <v>0</v>
      </c>
      <c r="T265" s="19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1" t="s">
        <v>114</v>
      </c>
      <c r="AT265" s="191" t="s">
        <v>116</v>
      </c>
      <c r="AU265" s="191" t="s">
        <v>82</v>
      </c>
      <c r="AY265" s="17" t="s">
        <v>115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7" t="s">
        <v>80</v>
      </c>
      <c r="BK265" s="192">
        <f>ROUND(I265*H265,2)</f>
        <v>0</v>
      </c>
      <c r="BL265" s="17" t="s">
        <v>114</v>
      </c>
      <c r="BM265" s="191" t="s">
        <v>348</v>
      </c>
    </row>
    <row r="266" spans="2:51" s="12" customFormat="1" ht="11.25">
      <c r="B266" s="198"/>
      <c r="C266" s="199"/>
      <c r="D266" s="193" t="s">
        <v>139</v>
      </c>
      <c r="E266" s="200" t="s">
        <v>1</v>
      </c>
      <c r="F266" s="201" t="s">
        <v>349</v>
      </c>
      <c r="G266" s="199"/>
      <c r="H266" s="202">
        <v>5</v>
      </c>
      <c r="I266" s="203"/>
      <c r="J266" s="199"/>
      <c r="K266" s="199"/>
      <c r="L266" s="204"/>
      <c r="M266" s="205"/>
      <c r="N266" s="206"/>
      <c r="O266" s="206"/>
      <c r="P266" s="206"/>
      <c r="Q266" s="206"/>
      <c r="R266" s="206"/>
      <c r="S266" s="206"/>
      <c r="T266" s="207"/>
      <c r="AT266" s="208" t="s">
        <v>139</v>
      </c>
      <c r="AU266" s="208" t="s">
        <v>82</v>
      </c>
      <c r="AV266" s="12" t="s">
        <v>82</v>
      </c>
      <c r="AW266" s="12" t="s">
        <v>30</v>
      </c>
      <c r="AX266" s="12" t="s">
        <v>73</v>
      </c>
      <c r="AY266" s="208" t="s">
        <v>115</v>
      </c>
    </row>
    <row r="267" spans="2:51" s="13" customFormat="1" ht="11.25">
      <c r="B267" s="209"/>
      <c r="C267" s="210"/>
      <c r="D267" s="193" t="s">
        <v>139</v>
      </c>
      <c r="E267" s="211" t="s">
        <v>1</v>
      </c>
      <c r="F267" s="212" t="s">
        <v>141</v>
      </c>
      <c r="G267" s="210"/>
      <c r="H267" s="213">
        <v>5</v>
      </c>
      <c r="I267" s="214"/>
      <c r="J267" s="210"/>
      <c r="K267" s="210"/>
      <c r="L267" s="215"/>
      <c r="M267" s="216"/>
      <c r="N267" s="217"/>
      <c r="O267" s="217"/>
      <c r="P267" s="217"/>
      <c r="Q267" s="217"/>
      <c r="R267" s="217"/>
      <c r="S267" s="217"/>
      <c r="T267" s="218"/>
      <c r="AT267" s="219" t="s">
        <v>139</v>
      </c>
      <c r="AU267" s="219" t="s">
        <v>82</v>
      </c>
      <c r="AV267" s="13" t="s">
        <v>114</v>
      </c>
      <c r="AW267" s="13" t="s">
        <v>30</v>
      </c>
      <c r="AX267" s="13" t="s">
        <v>80</v>
      </c>
      <c r="AY267" s="219" t="s">
        <v>115</v>
      </c>
    </row>
    <row r="268" spans="2:63" s="11" customFormat="1" ht="22.9" customHeight="1">
      <c r="B268" s="165"/>
      <c r="C268" s="166"/>
      <c r="D268" s="167" t="s">
        <v>72</v>
      </c>
      <c r="E268" s="231" t="s">
        <v>135</v>
      </c>
      <c r="F268" s="231" t="s">
        <v>350</v>
      </c>
      <c r="G268" s="166"/>
      <c r="H268" s="166"/>
      <c r="I268" s="169"/>
      <c r="J268" s="232">
        <f>BK268</f>
        <v>0</v>
      </c>
      <c r="K268" s="166"/>
      <c r="L268" s="171"/>
      <c r="M268" s="172"/>
      <c r="N268" s="173"/>
      <c r="O268" s="173"/>
      <c r="P268" s="174">
        <f>SUM(P269:P282)</f>
        <v>0</v>
      </c>
      <c r="Q268" s="173"/>
      <c r="R268" s="174">
        <f>SUM(R269:R282)</f>
        <v>0</v>
      </c>
      <c r="S268" s="173"/>
      <c r="T268" s="175">
        <f>SUM(T269:T282)</f>
        <v>0</v>
      </c>
      <c r="AR268" s="176" t="s">
        <v>80</v>
      </c>
      <c r="AT268" s="177" t="s">
        <v>72</v>
      </c>
      <c r="AU268" s="177" t="s">
        <v>80</v>
      </c>
      <c r="AY268" s="176" t="s">
        <v>115</v>
      </c>
      <c r="BK268" s="178">
        <f>SUM(BK269:BK282)</f>
        <v>0</v>
      </c>
    </row>
    <row r="269" spans="1:65" s="2" customFormat="1" ht="16.5" customHeight="1">
      <c r="A269" s="34"/>
      <c r="B269" s="35"/>
      <c r="C269" s="179" t="s">
        <v>259</v>
      </c>
      <c r="D269" s="179" t="s">
        <v>116</v>
      </c>
      <c r="E269" s="180" t="s">
        <v>351</v>
      </c>
      <c r="F269" s="181" t="s">
        <v>352</v>
      </c>
      <c r="G269" s="182" t="s">
        <v>196</v>
      </c>
      <c r="H269" s="183">
        <v>80</v>
      </c>
      <c r="I269" s="184"/>
      <c r="J269" s="185">
        <f>ROUND(I269*H269,2)</f>
        <v>0</v>
      </c>
      <c r="K269" s="186"/>
      <c r="L269" s="39"/>
      <c r="M269" s="187" t="s">
        <v>1</v>
      </c>
      <c r="N269" s="188" t="s">
        <v>38</v>
      </c>
      <c r="O269" s="71"/>
      <c r="P269" s="189">
        <f>O269*H269</f>
        <v>0</v>
      </c>
      <c r="Q269" s="189">
        <v>0</v>
      </c>
      <c r="R269" s="189">
        <f>Q269*H269</f>
        <v>0</v>
      </c>
      <c r="S269" s="189">
        <v>0</v>
      </c>
      <c r="T269" s="190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1" t="s">
        <v>114</v>
      </c>
      <c r="AT269" s="191" t="s">
        <v>116</v>
      </c>
      <c r="AU269" s="191" t="s">
        <v>82</v>
      </c>
      <c r="AY269" s="17" t="s">
        <v>115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17" t="s">
        <v>80</v>
      </c>
      <c r="BK269" s="192">
        <f>ROUND(I269*H269,2)</f>
        <v>0</v>
      </c>
      <c r="BL269" s="17" t="s">
        <v>114</v>
      </c>
      <c r="BM269" s="191" t="s">
        <v>353</v>
      </c>
    </row>
    <row r="270" spans="2:51" s="12" customFormat="1" ht="11.25">
      <c r="B270" s="198"/>
      <c r="C270" s="199"/>
      <c r="D270" s="193" t="s">
        <v>139</v>
      </c>
      <c r="E270" s="200" t="s">
        <v>1</v>
      </c>
      <c r="F270" s="201" t="s">
        <v>354</v>
      </c>
      <c r="G270" s="199"/>
      <c r="H270" s="202">
        <v>80</v>
      </c>
      <c r="I270" s="203"/>
      <c r="J270" s="199"/>
      <c r="K270" s="199"/>
      <c r="L270" s="204"/>
      <c r="M270" s="205"/>
      <c r="N270" s="206"/>
      <c r="O270" s="206"/>
      <c r="P270" s="206"/>
      <c r="Q270" s="206"/>
      <c r="R270" s="206"/>
      <c r="S270" s="206"/>
      <c r="T270" s="207"/>
      <c r="AT270" s="208" t="s">
        <v>139</v>
      </c>
      <c r="AU270" s="208" t="s">
        <v>82</v>
      </c>
      <c r="AV270" s="12" t="s">
        <v>82</v>
      </c>
      <c r="AW270" s="12" t="s">
        <v>30</v>
      </c>
      <c r="AX270" s="12" t="s">
        <v>73</v>
      </c>
      <c r="AY270" s="208" t="s">
        <v>115</v>
      </c>
    </row>
    <row r="271" spans="2:51" s="13" customFormat="1" ht="11.25">
      <c r="B271" s="209"/>
      <c r="C271" s="210"/>
      <c r="D271" s="193" t="s">
        <v>139</v>
      </c>
      <c r="E271" s="211" t="s">
        <v>1</v>
      </c>
      <c r="F271" s="212" t="s">
        <v>141</v>
      </c>
      <c r="G271" s="210"/>
      <c r="H271" s="213">
        <v>80</v>
      </c>
      <c r="I271" s="214"/>
      <c r="J271" s="210"/>
      <c r="K271" s="210"/>
      <c r="L271" s="215"/>
      <c r="M271" s="216"/>
      <c r="N271" s="217"/>
      <c r="O271" s="217"/>
      <c r="P271" s="217"/>
      <c r="Q271" s="217"/>
      <c r="R271" s="217"/>
      <c r="S271" s="217"/>
      <c r="T271" s="218"/>
      <c r="AT271" s="219" t="s">
        <v>139</v>
      </c>
      <c r="AU271" s="219" t="s">
        <v>82</v>
      </c>
      <c r="AV271" s="13" t="s">
        <v>114</v>
      </c>
      <c r="AW271" s="13" t="s">
        <v>30</v>
      </c>
      <c r="AX271" s="13" t="s">
        <v>80</v>
      </c>
      <c r="AY271" s="219" t="s">
        <v>115</v>
      </c>
    </row>
    <row r="272" spans="1:65" s="2" customFormat="1" ht="16.5" customHeight="1">
      <c r="A272" s="34"/>
      <c r="B272" s="35"/>
      <c r="C272" s="179" t="s">
        <v>355</v>
      </c>
      <c r="D272" s="179" t="s">
        <v>116</v>
      </c>
      <c r="E272" s="180" t="s">
        <v>356</v>
      </c>
      <c r="F272" s="181" t="s">
        <v>357</v>
      </c>
      <c r="G272" s="182" t="s">
        <v>196</v>
      </c>
      <c r="H272" s="183">
        <v>915</v>
      </c>
      <c r="I272" s="184"/>
      <c r="J272" s="185">
        <f>ROUND(I272*H272,2)</f>
        <v>0</v>
      </c>
      <c r="K272" s="186"/>
      <c r="L272" s="39"/>
      <c r="M272" s="187" t="s">
        <v>1</v>
      </c>
      <c r="N272" s="188" t="s">
        <v>38</v>
      </c>
      <c r="O272" s="71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1" t="s">
        <v>114</v>
      </c>
      <c r="AT272" s="191" t="s">
        <v>116</v>
      </c>
      <c r="AU272" s="191" t="s">
        <v>82</v>
      </c>
      <c r="AY272" s="17" t="s">
        <v>115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7" t="s">
        <v>80</v>
      </c>
      <c r="BK272" s="192">
        <f>ROUND(I272*H272,2)</f>
        <v>0</v>
      </c>
      <c r="BL272" s="17" t="s">
        <v>114</v>
      </c>
      <c r="BM272" s="191" t="s">
        <v>358</v>
      </c>
    </row>
    <row r="273" spans="2:51" s="12" customFormat="1" ht="11.25">
      <c r="B273" s="198"/>
      <c r="C273" s="199"/>
      <c r="D273" s="193" t="s">
        <v>139</v>
      </c>
      <c r="E273" s="200" t="s">
        <v>1</v>
      </c>
      <c r="F273" s="201" t="s">
        <v>359</v>
      </c>
      <c r="G273" s="199"/>
      <c r="H273" s="202">
        <v>890</v>
      </c>
      <c r="I273" s="203"/>
      <c r="J273" s="199"/>
      <c r="K273" s="199"/>
      <c r="L273" s="204"/>
      <c r="M273" s="205"/>
      <c r="N273" s="206"/>
      <c r="O273" s="206"/>
      <c r="P273" s="206"/>
      <c r="Q273" s="206"/>
      <c r="R273" s="206"/>
      <c r="S273" s="206"/>
      <c r="T273" s="207"/>
      <c r="AT273" s="208" t="s">
        <v>139</v>
      </c>
      <c r="AU273" s="208" t="s">
        <v>82</v>
      </c>
      <c r="AV273" s="12" t="s">
        <v>82</v>
      </c>
      <c r="AW273" s="12" t="s">
        <v>30</v>
      </c>
      <c r="AX273" s="12" t="s">
        <v>73</v>
      </c>
      <c r="AY273" s="208" t="s">
        <v>115</v>
      </c>
    </row>
    <row r="274" spans="2:51" s="12" customFormat="1" ht="11.25">
      <c r="B274" s="198"/>
      <c r="C274" s="199"/>
      <c r="D274" s="193" t="s">
        <v>139</v>
      </c>
      <c r="E274" s="200" t="s">
        <v>1</v>
      </c>
      <c r="F274" s="201" t="s">
        <v>360</v>
      </c>
      <c r="G274" s="199"/>
      <c r="H274" s="202">
        <v>25</v>
      </c>
      <c r="I274" s="203"/>
      <c r="J274" s="199"/>
      <c r="K274" s="199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139</v>
      </c>
      <c r="AU274" s="208" t="s">
        <v>82</v>
      </c>
      <c r="AV274" s="12" t="s">
        <v>82</v>
      </c>
      <c r="AW274" s="12" t="s">
        <v>30</v>
      </c>
      <c r="AX274" s="12" t="s">
        <v>73</v>
      </c>
      <c r="AY274" s="208" t="s">
        <v>115</v>
      </c>
    </row>
    <row r="275" spans="2:51" s="13" customFormat="1" ht="11.25">
      <c r="B275" s="209"/>
      <c r="C275" s="210"/>
      <c r="D275" s="193" t="s">
        <v>139</v>
      </c>
      <c r="E275" s="211" t="s">
        <v>1</v>
      </c>
      <c r="F275" s="212" t="s">
        <v>141</v>
      </c>
      <c r="G275" s="210"/>
      <c r="H275" s="213">
        <v>915</v>
      </c>
      <c r="I275" s="214"/>
      <c r="J275" s="210"/>
      <c r="K275" s="210"/>
      <c r="L275" s="215"/>
      <c r="M275" s="216"/>
      <c r="N275" s="217"/>
      <c r="O275" s="217"/>
      <c r="P275" s="217"/>
      <c r="Q275" s="217"/>
      <c r="R275" s="217"/>
      <c r="S275" s="217"/>
      <c r="T275" s="218"/>
      <c r="AT275" s="219" t="s">
        <v>139</v>
      </c>
      <c r="AU275" s="219" t="s">
        <v>82</v>
      </c>
      <c r="AV275" s="13" t="s">
        <v>114</v>
      </c>
      <c r="AW275" s="13" t="s">
        <v>30</v>
      </c>
      <c r="AX275" s="13" t="s">
        <v>80</v>
      </c>
      <c r="AY275" s="219" t="s">
        <v>115</v>
      </c>
    </row>
    <row r="276" spans="1:65" s="2" customFormat="1" ht="24.2" customHeight="1">
      <c r="A276" s="34"/>
      <c r="B276" s="35"/>
      <c r="C276" s="179" t="s">
        <v>264</v>
      </c>
      <c r="D276" s="179" t="s">
        <v>116</v>
      </c>
      <c r="E276" s="180" t="s">
        <v>361</v>
      </c>
      <c r="F276" s="181" t="s">
        <v>362</v>
      </c>
      <c r="G276" s="182" t="s">
        <v>196</v>
      </c>
      <c r="H276" s="183">
        <v>945</v>
      </c>
      <c r="I276" s="184"/>
      <c r="J276" s="185">
        <f>ROUND(I276*H276,2)</f>
        <v>0</v>
      </c>
      <c r="K276" s="186"/>
      <c r="L276" s="39"/>
      <c r="M276" s="187" t="s">
        <v>1</v>
      </c>
      <c r="N276" s="188" t="s">
        <v>38</v>
      </c>
      <c r="O276" s="71"/>
      <c r="P276" s="189">
        <f>O276*H276</f>
        <v>0</v>
      </c>
      <c r="Q276" s="189">
        <v>0</v>
      </c>
      <c r="R276" s="189">
        <f>Q276*H276</f>
        <v>0</v>
      </c>
      <c r="S276" s="189">
        <v>0</v>
      </c>
      <c r="T276" s="19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1" t="s">
        <v>114</v>
      </c>
      <c r="AT276" s="191" t="s">
        <v>116</v>
      </c>
      <c r="AU276" s="191" t="s">
        <v>82</v>
      </c>
      <c r="AY276" s="17" t="s">
        <v>115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7" t="s">
        <v>80</v>
      </c>
      <c r="BK276" s="192">
        <f>ROUND(I276*H276,2)</f>
        <v>0</v>
      </c>
      <c r="BL276" s="17" t="s">
        <v>114</v>
      </c>
      <c r="BM276" s="191" t="s">
        <v>363</v>
      </c>
    </row>
    <row r="277" spans="2:51" s="12" customFormat="1" ht="11.25">
      <c r="B277" s="198"/>
      <c r="C277" s="199"/>
      <c r="D277" s="193" t="s">
        <v>139</v>
      </c>
      <c r="E277" s="200" t="s">
        <v>1</v>
      </c>
      <c r="F277" s="201" t="s">
        <v>364</v>
      </c>
      <c r="G277" s="199"/>
      <c r="H277" s="202">
        <v>890</v>
      </c>
      <c r="I277" s="203"/>
      <c r="J277" s="199"/>
      <c r="K277" s="199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139</v>
      </c>
      <c r="AU277" s="208" t="s">
        <v>82</v>
      </c>
      <c r="AV277" s="12" t="s">
        <v>82</v>
      </c>
      <c r="AW277" s="12" t="s">
        <v>30</v>
      </c>
      <c r="AX277" s="12" t="s">
        <v>73</v>
      </c>
      <c r="AY277" s="208" t="s">
        <v>115</v>
      </c>
    </row>
    <row r="278" spans="2:51" s="12" customFormat="1" ht="22.5">
      <c r="B278" s="198"/>
      <c r="C278" s="199"/>
      <c r="D278" s="193" t="s">
        <v>139</v>
      </c>
      <c r="E278" s="200" t="s">
        <v>1</v>
      </c>
      <c r="F278" s="201" t="s">
        <v>201</v>
      </c>
      <c r="G278" s="199"/>
      <c r="H278" s="202">
        <v>55</v>
      </c>
      <c r="I278" s="203"/>
      <c r="J278" s="199"/>
      <c r="K278" s="199"/>
      <c r="L278" s="204"/>
      <c r="M278" s="205"/>
      <c r="N278" s="206"/>
      <c r="O278" s="206"/>
      <c r="P278" s="206"/>
      <c r="Q278" s="206"/>
      <c r="R278" s="206"/>
      <c r="S278" s="206"/>
      <c r="T278" s="207"/>
      <c r="AT278" s="208" t="s">
        <v>139</v>
      </c>
      <c r="AU278" s="208" t="s">
        <v>82</v>
      </c>
      <c r="AV278" s="12" t="s">
        <v>82</v>
      </c>
      <c r="AW278" s="12" t="s">
        <v>30</v>
      </c>
      <c r="AX278" s="12" t="s">
        <v>73</v>
      </c>
      <c r="AY278" s="208" t="s">
        <v>115</v>
      </c>
    </row>
    <row r="279" spans="2:51" s="13" customFormat="1" ht="11.25">
      <c r="B279" s="209"/>
      <c r="C279" s="210"/>
      <c r="D279" s="193" t="s">
        <v>139</v>
      </c>
      <c r="E279" s="211" t="s">
        <v>1</v>
      </c>
      <c r="F279" s="212" t="s">
        <v>141</v>
      </c>
      <c r="G279" s="210"/>
      <c r="H279" s="213">
        <v>945</v>
      </c>
      <c r="I279" s="214"/>
      <c r="J279" s="210"/>
      <c r="K279" s="210"/>
      <c r="L279" s="215"/>
      <c r="M279" s="216"/>
      <c r="N279" s="217"/>
      <c r="O279" s="217"/>
      <c r="P279" s="217"/>
      <c r="Q279" s="217"/>
      <c r="R279" s="217"/>
      <c r="S279" s="217"/>
      <c r="T279" s="218"/>
      <c r="AT279" s="219" t="s">
        <v>139</v>
      </c>
      <c r="AU279" s="219" t="s">
        <v>82</v>
      </c>
      <c r="AV279" s="13" t="s">
        <v>114</v>
      </c>
      <c r="AW279" s="13" t="s">
        <v>30</v>
      </c>
      <c r="AX279" s="13" t="s">
        <v>80</v>
      </c>
      <c r="AY279" s="219" t="s">
        <v>115</v>
      </c>
    </row>
    <row r="280" spans="1:65" s="2" customFormat="1" ht="21.75" customHeight="1">
      <c r="A280" s="34"/>
      <c r="B280" s="35"/>
      <c r="C280" s="243" t="s">
        <v>365</v>
      </c>
      <c r="D280" s="243" t="s">
        <v>278</v>
      </c>
      <c r="E280" s="244" t="s">
        <v>366</v>
      </c>
      <c r="F280" s="245" t="s">
        <v>367</v>
      </c>
      <c r="G280" s="246" t="s">
        <v>196</v>
      </c>
      <c r="H280" s="247">
        <v>898.9</v>
      </c>
      <c r="I280" s="248"/>
      <c r="J280" s="249">
        <f>ROUND(I280*H280,2)</f>
        <v>0</v>
      </c>
      <c r="K280" s="250"/>
      <c r="L280" s="251"/>
      <c r="M280" s="252" t="s">
        <v>1</v>
      </c>
      <c r="N280" s="253" t="s">
        <v>38</v>
      </c>
      <c r="O280" s="71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1" t="s">
        <v>133</v>
      </c>
      <c r="AT280" s="191" t="s">
        <v>278</v>
      </c>
      <c r="AU280" s="191" t="s">
        <v>82</v>
      </c>
      <c r="AY280" s="17" t="s">
        <v>115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7" t="s">
        <v>80</v>
      </c>
      <c r="BK280" s="192">
        <f>ROUND(I280*H280,2)</f>
        <v>0</v>
      </c>
      <c r="BL280" s="17" t="s">
        <v>114</v>
      </c>
      <c r="BM280" s="191" t="s">
        <v>368</v>
      </c>
    </row>
    <row r="281" spans="2:51" s="12" customFormat="1" ht="11.25">
      <c r="B281" s="198"/>
      <c r="C281" s="199"/>
      <c r="D281" s="193" t="s">
        <v>139</v>
      </c>
      <c r="E281" s="200" t="s">
        <v>1</v>
      </c>
      <c r="F281" s="201" t="s">
        <v>369</v>
      </c>
      <c r="G281" s="199"/>
      <c r="H281" s="202">
        <v>898.9</v>
      </c>
      <c r="I281" s="203"/>
      <c r="J281" s="199"/>
      <c r="K281" s="199"/>
      <c r="L281" s="204"/>
      <c r="M281" s="205"/>
      <c r="N281" s="206"/>
      <c r="O281" s="206"/>
      <c r="P281" s="206"/>
      <c r="Q281" s="206"/>
      <c r="R281" s="206"/>
      <c r="S281" s="206"/>
      <c r="T281" s="207"/>
      <c r="AT281" s="208" t="s">
        <v>139</v>
      </c>
      <c r="AU281" s="208" t="s">
        <v>82</v>
      </c>
      <c r="AV281" s="12" t="s">
        <v>82</v>
      </c>
      <c r="AW281" s="12" t="s">
        <v>30</v>
      </c>
      <c r="AX281" s="12" t="s">
        <v>73</v>
      </c>
      <c r="AY281" s="208" t="s">
        <v>115</v>
      </c>
    </row>
    <row r="282" spans="2:51" s="13" customFormat="1" ht="11.25">
      <c r="B282" s="209"/>
      <c r="C282" s="210"/>
      <c r="D282" s="193" t="s">
        <v>139</v>
      </c>
      <c r="E282" s="211" t="s">
        <v>1</v>
      </c>
      <c r="F282" s="212" t="s">
        <v>141</v>
      </c>
      <c r="G282" s="210"/>
      <c r="H282" s="213">
        <v>898.9</v>
      </c>
      <c r="I282" s="214"/>
      <c r="J282" s="210"/>
      <c r="K282" s="210"/>
      <c r="L282" s="215"/>
      <c r="M282" s="216"/>
      <c r="N282" s="217"/>
      <c r="O282" s="217"/>
      <c r="P282" s="217"/>
      <c r="Q282" s="217"/>
      <c r="R282" s="217"/>
      <c r="S282" s="217"/>
      <c r="T282" s="218"/>
      <c r="AT282" s="219" t="s">
        <v>139</v>
      </c>
      <c r="AU282" s="219" t="s">
        <v>82</v>
      </c>
      <c r="AV282" s="13" t="s">
        <v>114</v>
      </c>
      <c r="AW282" s="13" t="s">
        <v>30</v>
      </c>
      <c r="AX282" s="13" t="s">
        <v>80</v>
      </c>
      <c r="AY282" s="219" t="s">
        <v>115</v>
      </c>
    </row>
    <row r="283" spans="2:63" s="11" customFormat="1" ht="22.9" customHeight="1">
      <c r="B283" s="165"/>
      <c r="C283" s="166"/>
      <c r="D283" s="167" t="s">
        <v>72</v>
      </c>
      <c r="E283" s="231" t="s">
        <v>133</v>
      </c>
      <c r="F283" s="231" t="s">
        <v>370</v>
      </c>
      <c r="G283" s="166"/>
      <c r="H283" s="166"/>
      <c r="I283" s="169"/>
      <c r="J283" s="232">
        <f>BK283</f>
        <v>0</v>
      </c>
      <c r="K283" s="166"/>
      <c r="L283" s="171"/>
      <c r="M283" s="172"/>
      <c r="N283" s="173"/>
      <c r="O283" s="173"/>
      <c r="P283" s="174">
        <f>SUM(P284:P305)</f>
        <v>0</v>
      </c>
      <c r="Q283" s="173"/>
      <c r="R283" s="174">
        <f>SUM(R284:R305)</f>
        <v>0</v>
      </c>
      <c r="S283" s="173"/>
      <c r="T283" s="175">
        <f>SUM(T284:T305)</f>
        <v>0</v>
      </c>
      <c r="AR283" s="176" t="s">
        <v>80</v>
      </c>
      <c r="AT283" s="177" t="s">
        <v>72</v>
      </c>
      <c r="AU283" s="177" t="s">
        <v>80</v>
      </c>
      <c r="AY283" s="176" t="s">
        <v>115</v>
      </c>
      <c r="BK283" s="178">
        <f>SUM(BK284:BK305)</f>
        <v>0</v>
      </c>
    </row>
    <row r="284" spans="1:65" s="2" customFormat="1" ht="24.2" customHeight="1">
      <c r="A284" s="34"/>
      <c r="B284" s="35"/>
      <c r="C284" s="179" t="s">
        <v>269</v>
      </c>
      <c r="D284" s="179" t="s">
        <v>116</v>
      </c>
      <c r="E284" s="180" t="s">
        <v>371</v>
      </c>
      <c r="F284" s="181" t="s">
        <v>372</v>
      </c>
      <c r="G284" s="182" t="s">
        <v>204</v>
      </c>
      <c r="H284" s="183">
        <v>90</v>
      </c>
      <c r="I284" s="184"/>
      <c r="J284" s="185">
        <f>ROUND(I284*H284,2)</f>
        <v>0</v>
      </c>
      <c r="K284" s="186"/>
      <c r="L284" s="39"/>
      <c r="M284" s="187" t="s">
        <v>1</v>
      </c>
      <c r="N284" s="188" t="s">
        <v>38</v>
      </c>
      <c r="O284" s="71"/>
      <c r="P284" s="189">
        <f>O284*H284</f>
        <v>0</v>
      </c>
      <c r="Q284" s="189">
        <v>0</v>
      </c>
      <c r="R284" s="189">
        <f>Q284*H284</f>
        <v>0</v>
      </c>
      <c r="S284" s="189">
        <v>0</v>
      </c>
      <c r="T284" s="19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1" t="s">
        <v>114</v>
      </c>
      <c r="AT284" s="191" t="s">
        <v>116</v>
      </c>
      <c r="AU284" s="191" t="s">
        <v>82</v>
      </c>
      <c r="AY284" s="17" t="s">
        <v>115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7" t="s">
        <v>80</v>
      </c>
      <c r="BK284" s="192">
        <f>ROUND(I284*H284,2)</f>
        <v>0</v>
      </c>
      <c r="BL284" s="17" t="s">
        <v>114</v>
      </c>
      <c r="BM284" s="191" t="s">
        <v>373</v>
      </c>
    </row>
    <row r="285" spans="2:51" s="15" customFormat="1" ht="22.5">
      <c r="B285" s="233"/>
      <c r="C285" s="234"/>
      <c r="D285" s="193" t="s">
        <v>139</v>
      </c>
      <c r="E285" s="235" t="s">
        <v>1</v>
      </c>
      <c r="F285" s="236" t="s">
        <v>374</v>
      </c>
      <c r="G285" s="234"/>
      <c r="H285" s="235" t="s">
        <v>1</v>
      </c>
      <c r="I285" s="237"/>
      <c r="J285" s="234"/>
      <c r="K285" s="234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139</v>
      </c>
      <c r="AU285" s="242" t="s">
        <v>82</v>
      </c>
      <c r="AV285" s="15" t="s">
        <v>80</v>
      </c>
      <c r="AW285" s="15" t="s">
        <v>30</v>
      </c>
      <c r="AX285" s="15" t="s">
        <v>73</v>
      </c>
      <c r="AY285" s="242" t="s">
        <v>115</v>
      </c>
    </row>
    <row r="286" spans="2:51" s="15" customFormat="1" ht="22.5">
      <c r="B286" s="233"/>
      <c r="C286" s="234"/>
      <c r="D286" s="193" t="s">
        <v>139</v>
      </c>
      <c r="E286" s="235" t="s">
        <v>1</v>
      </c>
      <c r="F286" s="236" t="s">
        <v>375</v>
      </c>
      <c r="G286" s="234"/>
      <c r="H286" s="235" t="s">
        <v>1</v>
      </c>
      <c r="I286" s="237"/>
      <c r="J286" s="234"/>
      <c r="K286" s="234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139</v>
      </c>
      <c r="AU286" s="242" t="s">
        <v>82</v>
      </c>
      <c r="AV286" s="15" t="s">
        <v>80</v>
      </c>
      <c r="AW286" s="15" t="s">
        <v>30</v>
      </c>
      <c r="AX286" s="15" t="s">
        <v>73</v>
      </c>
      <c r="AY286" s="242" t="s">
        <v>115</v>
      </c>
    </row>
    <row r="287" spans="2:51" s="12" customFormat="1" ht="11.25">
      <c r="B287" s="198"/>
      <c r="C287" s="199"/>
      <c r="D287" s="193" t="s">
        <v>139</v>
      </c>
      <c r="E287" s="200" t="s">
        <v>1</v>
      </c>
      <c r="F287" s="201" t="s">
        <v>376</v>
      </c>
      <c r="G287" s="199"/>
      <c r="H287" s="202">
        <v>90</v>
      </c>
      <c r="I287" s="203"/>
      <c r="J287" s="199"/>
      <c r="K287" s="199"/>
      <c r="L287" s="204"/>
      <c r="M287" s="205"/>
      <c r="N287" s="206"/>
      <c r="O287" s="206"/>
      <c r="P287" s="206"/>
      <c r="Q287" s="206"/>
      <c r="R287" s="206"/>
      <c r="S287" s="206"/>
      <c r="T287" s="207"/>
      <c r="AT287" s="208" t="s">
        <v>139</v>
      </c>
      <c r="AU287" s="208" t="s">
        <v>82</v>
      </c>
      <c r="AV287" s="12" t="s">
        <v>82</v>
      </c>
      <c r="AW287" s="12" t="s">
        <v>30</v>
      </c>
      <c r="AX287" s="12" t="s">
        <v>73</v>
      </c>
      <c r="AY287" s="208" t="s">
        <v>115</v>
      </c>
    </row>
    <row r="288" spans="2:51" s="13" customFormat="1" ht="11.25">
      <c r="B288" s="209"/>
      <c r="C288" s="210"/>
      <c r="D288" s="193" t="s">
        <v>139</v>
      </c>
      <c r="E288" s="211" t="s">
        <v>1</v>
      </c>
      <c r="F288" s="212" t="s">
        <v>141</v>
      </c>
      <c r="G288" s="210"/>
      <c r="H288" s="213">
        <v>90</v>
      </c>
      <c r="I288" s="214"/>
      <c r="J288" s="210"/>
      <c r="K288" s="210"/>
      <c r="L288" s="215"/>
      <c r="M288" s="216"/>
      <c r="N288" s="217"/>
      <c r="O288" s="217"/>
      <c r="P288" s="217"/>
      <c r="Q288" s="217"/>
      <c r="R288" s="217"/>
      <c r="S288" s="217"/>
      <c r="T288" s="218"/>
      <c r="AT288" s="219" t="s">
        <v>139</v>
      </c>
      <c r="AU288" s="219" t="s">
        <v>82</v>
      </c>
      <c r="AV288" s="13" t="s">
        <v>114</v>
      </c>
      <c r="AW288" s="13" t="s">
        <v>30</v>
      </c>
      <c r="AX288" s="13" t="s">
        <v>80</v>
      </c>
      <c r="AY288" s="219" t="s">
        <v>115</v>
      </c>
    </row>
    <row r="289" spans="1:65" s="2" customFormat="1" ht="24.2" customHeight="1">
      <c r="A289" s="34"/>
      <c r="B289" s="35"/>
      <c r="C289" s="243" t="s">
        <v>377</v>
      </c>
      <c r="D289" s="243" t="s">
        <v>278</v>
      </c>
      <c r="E289" s="244" t="s">
        <v>378</v>
      </c>
      <c r="F289" s="245" t="s">
        <v>379</v>
      </c>
      <c r="G289" s="246" t="s">
        <v>204</v>
      </c>
      <c r="H289" s="247">
        <v>90</v>
      </c>
      <c r="I289" s="248"/>
      <c r="J289" s="249">
        <f>ROUND(I289*H289,2)</f>
        <v>0</v>
      </c>
      <c r="K289" s="250"/>
      <c r="L289" s="251"/>
      <c r="M289" s="252" t="s">
        <v>1</v>
      </c>
      <c r="N289" s="253" t="s">
        <v>38</v>
      </c>
      <c r="O289" s="71"/>
      <c r="P289" s="189">
        <f>O289*H289</f>
        <v>0</v>
      </c>
      <c r="Q289" s="189">
        <v>0</v>
      </c>
      <c r="R289" s="189">
        <f>Q289*H289</f>
        <v>0</v>
      </c>
      <c r="S289" s="189">
        <v>0</v>
      </c>
      <c r="T289" s="19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1" t="s">
        <v>133</v>
      </c>
      <c r="AT289" s="191" t="s">
        <v>278</v>
      </c>
      <c r="AU289" s="191" t="s">
        <v>82</v>
      </c>
      <c r="AY289" s="17" t="s">
        <v>115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17" t="s">
        <v>80</v>
      </c>
      <c r="BK289" s="192">
        <f>ROUND(I289*H289,2)</f>
        <v>0</v>
      </c>
      <c r="BL289" s="17" t="s">
        <v>114</v>
      </c>
      <c r="BM289" s="191" t="s">
        <v>380</v>
      </c>
    </row>
    <row r="290" spans="2:51" s="12" customFormat="1" ht="11.25">
      <c r="B290" s="198"/>
      <c r="C290" s="199"/>
      <c r="D290" s="193" t="s">
        <v>139</v>
      </c>
      <c r="E290" s="200" t="s">
        <v>1</v>
      </c>
      <c r="F290" s="201" t="s">
        <v>381</v>
      </c>
      <c r="G290" s="199"/>
      <c r="H290" s="202">
        <v>90</v>
      </c>
      <c r="I290" s="203"/>
      <c r="J290" s="199"/>
      <c r="K290" s="199"/>
      <c r="L290" s="204"/>
      <c r="M290" s="205"/>
      <c r="N290" s="206"/>
      <c r="O290" s="206"/>
      <c r="P290" s="206"/>
      <c r="Q290" s="206"/>
      <c r="R290" s="206"/>
      <c r="S290" s="206"/>
      <c r="T290" s="207"/>
      <c r="AT290" s="208" t="s">
        <v>139</v>
      </c>
      <c r="AU290" s="208" t="s">
        <v>82</v>
      </c>
      <c r="AV290" s="12" t="s">
        <v>82</v>
      </c>
      <c r="AW290" s="12" t="s">
        <v>30</v>
      </c>
      <c r="AX290" s="12" t="s">
        <v>73</v>
      </c>
      <c r="AY290" s="208" t="s">
        <v>115</v>
      </c>
    </row>
    <row r="291" spans="2:51" s="13" customFormat="1" ht="11.25">
      <c r="B291" s="209"/>
      <c r="C291" s="210"/>
      <c r="D291" s="193" t="s">
        <v>139</v>
      </c>
      <c r="E291" s="211" t="s">
        <v>1</v>
      </c>
      <c r="F291" s="212" t="s">
        <v>141</v>
      </c>
      <c r="G291" s="210"/>
      <c r="H291" s="213">
        <v>90</v>
      </c>
      <c r="I291" s="214"/>
      <c r="J291" s="210"/>
      <c r="K291" s="210"/>
      <c r="L291" s="215"/>
      <c r="M291" s="216"/>
      <c r="N291" s="217"/>
      <c r="O291" s="217"/>
      <c r="P291" s="217"/>
      <c r="Q291" s="217"/>
      <c r="R291" s="217"/>
      <c r="S291" s="217"/>
      <c r="T291" s="218"/>
      <c r="AT291" s="219" t="s">
        <v>139</v>
      </c>
      <c r="AU291" s="219" t="s">
        <v>82</v>
      </c>
      <c r="AV291" s="13" t="s">
        <v>114</v>
      </c>
      <c r="AW291" s="13" t="s">
        <v>30</v>
      </c>
      <c r="AX291" s="13" t="s">
        <v>80</v>
      </c>
      <c r="AY291" s="219" t="s">
        <v>115</v>
      </c>
    </row>
    <row r="292" spans="1:65" s="2" customFormat="1" ht="24.2" customHeight="1">
      <c r="A292" s="34"/>
      <c r="B292" s="35"/>
      <c r="C292" s="179" t="s">
        <v>275</v>
      </c>
      <c r="D292" s="179" t="s">
        <v>116</v>
      </c>
      <c r="E292" s="180" t="s">
        <v>382</v>
      </c>
      <c r="F292" s="181" t="s">
        <v>383</v>
      </c>
      <c r="G292" s="182" t="s">
        <v>185</v>
      </c>
      <c r="H292" s="183">
        <v>7</v>
      </c>
      <c r="I292" s="184"/>
      <c r="J292" s="185">
        <f>ROUND(I292*H292,2)</f>
        <v>0</v>
      </c>
      <c r="K292" s="186"/>
      <c r="L292" s="39"/>
      <c r="M292" s="187" t="s">
        <v>1</v>
      </c>
      <c r="N292" s="188" t="s">
        <v>38</v>
      </c>
      <c r="O292" s="71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1" t="s">
        <v>114</v>
      </c>
      <c r="AT292" s="191" t="s">
        <v>116</v>
      </c>
      <c r="AU292" s="191" t="s">
        <v>82</v>
      </c>
      <c r="AY292" s="17" t="s">
        <v>115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7" t="s">
        <v>80</v>
      </c>
      <c r="BK292" s="192">
        <f>ROUND(I292*H292,2)</f>
        <v>0</v>
      </c>
      <c r="BL292" s="17" t="s">
        <v>114</v>
      </c>
      <c r="BM292" s="191" t="s">
        <v>384</v>
      </c>
    </row>
    <row r="293" spans="2:51" s="12" customFormat="1" ht="11.25">
      <c r="B293" s="198"/>
      <c r="C293" s="199"/>
      <c r="D293" s="193" t="s">
        <v>139</v>
      </c>
      <c r="E293" s="200" t="s">
        <v>1</v>
      </c>
      <c r="F293" s="201" t="s">
        <v>385</v>
      </c>
      <c r="G293" s="199"/>
      <c r="H293" s="202">
        <v>7</v>
      </c>
      <c r="I293" s="203"/>
      <c r="J293" s="199"/>
      <c r="K293" s="199"/>
      <c r="L293" s="204"/>
      <c r="M293" s="205"/>
      <c r="N293" s="206"/>
      <c r="O293" s="206"/>
      <c r="P293" s="206"/>
      <c r="Q293" s="206"/>
      <c r="R293" s="206"/>
      <c r="S293" s="206"/>
      <c r="T293" s="207"/>
      <c r="AT293" s="208" t="s">
        <v>139</v>
      </c>
      <c r="AU293" s="208" t="s">
        <v>82</v>
      </c>
      <c r="AV293" s="12" t="s">
        <v>82</v>
      </c>
      <c r="AW293" s="12" t="s">
        <v>30</v>
      </c>
      <c r="AX293" s="12" t="s">
        <v>73</v>
      </c>
      <c r="AY293" s="208" t="s">
        <v>115</v>
      </c>
    </row>
    <row r="294" spans="2:51" s="13" customFormat="1" ht="11.25">
      <c r="B294" s="209"/>
      <c r="C294" s="210"/>
      <c r="D294" s="193" t="s">
        <v>139</v>
      </c>
      <c r="E294" s="211" t="s">
        <v>1</v>
      </c>
      <c r="F294" s="212" t="s">
        <v>141</v>
      </c>
      <c r="G294" s="210"/>
      <c r="H294" s="213">
        <v>7</v>
      </c>
      <c r="I294" s="214"/>
      <c r="J294" s="210"/>
      <c r="K294" s="210"/>
      <c r="L294" s="215"/>
      <c r="M294" s="216"/>
      <c r="N294" s="217"/>
      <c r="O294" s="217"/>
      <c r="P294" s="217"/>
      <c r="Q294" s="217"/>
      <c r="R294" s="217"/>
      <c r="S294" s="217"/>
      <c r="T294" s="218"/>
      <c r="AT294" s="219" t="s">
        <v>139</v>
      </c>
      <c r="AU294" s="219" t="s">
        <v>82</v>
      </c>
      <c r="AV294" s="13" t="s">
        <v>114</v>
      </c>
      <c r="AW294" s="13" t="s">
        <v>30</v>
      </c>
      <c r="AX294" s="13" t="s">
        <v>80</v>
      </c>
      <c r="AY294" s="219" t="s">
        <v>115</v>
      </c>
    </row>
    <row r="295" spans="1:65" s="2" customFormat="1" ht="33" customHeight="1">
      <c r="A295" s="34"/>
      <c r="B295" s="35"/>
      <c r="C295" s="179" t="s">
        <v>386</v>
      </c>
      <c r="D295" s="179" t="s">
        <v>116</v>
      </c>
      <c r="E295" s="180" t="s">
        <v>387</v>
      </c>
      <c r="F295" s="181" t="s">
        <v>388</v>
      </c>
      <c r="G295" s="182" t="s">
        <v>185</v>
      </c>
      <c r="H295" s="183">
        <v>7</v>
      </c>
      <c r="I295" s="184"/>
      <c r="J295" s="185">
        <f>ROUND(I295*H295,2)</f>
        <v>0</v>
      </c>
      <c r="K295" s="186"/>
      <c r="L295" s="39"/>
      <c r="M295" s="187" t="s">
        <v>1</v>
      </c>
      <c r="N295" s="188" t="s">
        <v>38</v>
      </c>
      <c r="O295" s="71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1" t="s">
        <v>114</v>
      </c>
      <c r="AT295" s="191" t="s">
        <v>116</v>
      </c>
      <c r="AU295" s="191" t="s">
        <v>82</v>
      </c>
      <c r="AY295" s="17" t="s">
        <v>115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7" t="s">
        <v>80</v>
      </c>
      <c r="BK295" s="192">
        <f>ROUND(I295*H295,2)</f>
        <v>0</v>
      </c>
      <c r="BL295" s="17" t="s">
        <v>114</v>
      </c>
      <c r="BM295" s="191" t="s">
        <v>389</v>
      </c>
    </row>
    <row r="296" spans="2:51" s="12" customFormat="1" ht="11.25">
      <c r="B296" s="198"/>
      <c r="C296" s="199"/>
      <c r="D296" s="193" t="s">
        <v>139</v>
      </c>
      <c r="E296" s="200" t="s">
        <v>1</v>
      </c>
      <c r="F296" s="201" t="s">
        <v>390</v>
      </c>
      <c r="G296" s="199"/>
      <c r="H296" s="202">
        <v>7</v>
      </c>
      <c r="I296" s="203"/>
      <c r="J296" s="199"/>
      <c r="K296" s="199"/>
      <c r="L296" s="204"/>
      <c r="M296" s="205"/>
      <c r="N296" s="206"/>
      <c r="O296" s="206"/>
      <c r="P296" s="206"/>
      <c r="Q296" s="206"/>
      <c r="R296" s="206"/>
      <c r="S296" s="206"/>
      <c r="T296" s="207"/>
      <c r="AT296" s="208" t="s">
        <v>139</v>
      </c>
      <c r="AU296" s="208" t="s">
        <v>82</v>
      </c>
      <c r="AV296" s="12" t="s">
        <v>82</v>
      </c>
      <c r="AW296" s="12" t="s">
        <v>30</v>
      </c>
      <c r="AX296" s="12" t="s">
        <v>73</v>
      </c>
      <c r="AY296" s="208" t="s">
        <v>115</v>
      </c>
    </row>
    <row r="297" spans="2:51" s="13" customFormat="1" ht="11.25">
      <c r="B297" s="209"/>
      <c r="C297" s="210"/>
      <c r="D297" s="193" t="s">
        <v>139</v>
      </c>
      <c r="E297" s="211" t="s">
        <v>1</v>
      </c>
      <c r="F297" s="212" t="s">
        <v>141</v>
      </c>
      <c r="G297" s="210"/>
      <c r="H297" s="213">
        <v>7</v>
      </c>
      <c r="I297" s="214"/>
      <c r="J297" s="210"/>
      <c r="K297" s="210"/>
      <c r="L297" s="215"/>
      <c r="M297" s="216"/>
      <c r="N297" s="217"/>
      <c r="O297" s="217"/>
      <c r="P297" s="217"/>
      <c r="Q297" s="217"/>
      <c r="R297" s="217"/>
      <c r="S297" s="217"/>
      <c r="T297" s="218"/>
      <c r="AT297" s="219" t="s">
        <v>139</v>
      </c>
      <c r="AU297" s="219" t="s">
        <v>82</v>
      </c>
      <c r="AV297" s="13" t="s">
        <v>114</v>
      </c>
      <c r="AW297" s="13" t="s">
        <v>30</v>
      </c>
      <c r="AX297" s="13" t="s">
        <v>80</v>
      </c>
      <c r="AY297" s="219" t="s">
        <v>115</v>
      </c>
    </row>
    <row r="298" spans="1:65" s="2" customFormat="1" ht="24.2" customHeight="1">
      <c r="A298" s="34"/>
      <c r="B298" s="35"/>
      <c r="C298" s="179" t="s">
        <v>281</v>
      </c>
      <c r="D298" s="179" t="s">
        <v>116</v>
      </c>
      <c r="E298" s="180" t="s">
        <v>391</v>
      </c>
      <c r="F298" s="181" t="s">
        <v>392</v>
      </c>
      <c r="G298" s="182" t="s">
        <v>208</v>
      </c>
      <c r="H298" s="183">
        <v>1.875</v>
      </c>
      <c r="I298" s="184"/>
      <c r="J298" s="185">
        <f>ROUND(I298*H298,2)</f>
        <v>0</v>
      </c>
      <c r="K298" s="186"/>
      <c r="L298" s="39"/>
      <c r="M298" s="187" t="s">
        <v>1</v>
      </c>
      <c r="N298" s="188" t="s">
        <v>38</v>
      </c>
      <c r="O298" s="71"/>
      <c r="P298" s="189">
        <f>O298*H298</f>
        <v>0</v>
      </c>
      <c r="Q298" s="189">
        <v>0</v>
      </c>
      <c r="R298" s="189">
        <f>Q298*H298</f>
        <v>0</v>
      </c>
      <c r="S298" s="189">
        <v>0</v>
      </c>
      <c r="T298" s="190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1" t="s">
        <v>114</v>
      </c>
      <c r="AT298" s="191" t="s">
        <v>116</v>
      </c>
      <c r="AU298" s="191" t="s">
        <v>82</v>
      </c>
      <c r="AY298" s="17" t="s">
        <v>115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17" t="s">
        <v>80</v>
      </c>
      <c r="BK298" s="192">
        <f>ROUND(I298*H298,2)</f>
        <v>0</v>
      </c>
      <c r="BL298" s="17" t="s">
        <v>114</v>
      </c>
      <c r="BM298" s="191" t="s">
        <v>393</v>
      </c>
    </row>
    <row r="299" spans="2:51" s="12" customFormat="1" ht="11.25">
      <c r="B299" s="198"/>
      <c r="C299" s="199"/>
      <c r="D299" s="193" t="s">
        <v>139</v>
      </c>
      <c r="E299" s="200" t="s">
        <v>1</v>
      </c>
      <c r="F299" s="201" t="s">
        <v>394</v>
      </c>
      <c r="G299" s="199"/>
      <c r="H299" s="202">
        <v>1</v>
      </c>
      <c r="I299" s="203"/>
      <c r="J299" s="199"/>
      <c r="K299" s="199"/>
      <c r="L299" s="204"/>
      <c r="M299" s="205"/>
      <c r="N299" s="206"/>
      <c r="O299" s="206"/>
      <c r="P299" s="206"/>
      <c r="Q299" s="206"/>
      <c r="R299" s="206"/>
      <c r="S299" s="206"/>
      <c r="T299" s="207"/>
      <c r="AT299" s="208" t="s">
        <v>139</v>
      </c>
      <c r="AU299" s="208" t="s">
        <v>82</v>
      </c>
      <c r="AV299" s="12" t="s">
        <v>82</v>
      </c>
      <c r="AW299" s="12" t="s">
        <v>30</v>
      </c>
      <c r="AX299" s="12" t="s">
        <v>73</v>
      </c>
      <c r="AY299" s="208" t="s">
        <v>115</v>
      </c>
    </row>
    <row r="300" spans="2:51" s="12" customFormat="1" ht="11.25">
      <c r="B300" s="198"/>
      <c r="C300" s="199"/>
      <c r="D300" s="193" t="s">
        <v>139</v>
      </c>
      <c r="E300" s="200" t="s">
        <v>1</v>
      </c>
      <c r="F300" s="201" t="s">
        <v>395</v>
      </c>
      <c r="G300" s="199"/>
      <c r="H300" s="202">
        <v>0.875</v>
      </c>
      <c r="I300" s="203"/>
      <c r="J300" s="199"/>
      <c r="K300" s="199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139</v>
      </c>
      <c r="AU300" s="208" t="s">
        <v>82</v>
      </c>
      <c r="AV300" s="12" t="s">
        <v>82</v>
      </c>
      <c r="AW300" s="12" t="s">
        <v>30</v>
      </c>
      <c r="AX300" s="12" t="s">
        <v>73</v>
      </c>
      <c r="AY300" s="208" t="s">
        <v>115</v>
      </c>
    </row>
    <row r="301" spans="2:51" s="13" customFormat="1" ht="11.25">
      <c r="B301" s="209"/>
      <c r="C301" s="210"/>
      <c r="D301" s="193" t="s">
        <v>139</v>
      </c>
      <c r="E301" s="211" t="s">
        <v>1</v>
      </c>
      <c r="F301" s="212" t="s">
        <v>141</v>
      </c>
      <c r="G301" s="210"/>
      <c r="H301" s="213">
        <v>1.875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139</v>
      </c>
      <c r="AU301" s="219" t="s">
        <v>82</v>
      </c>
      <c r="AV301" s="13" t="s">
        <v>114</v>
      </c>
      <c r="AW301" s="13" t="s">
        <v>30</v>
      </c>
      <c r="AX301" s="13" t="s">
        <v>80</v>
      </c>
      <c r="AY301" s="219" t="s">
        <v>115</v>
      </c>
    </row>
    <row r="302" spans="1:65" s="2" customFormat="1" ht="21.75" customHeight="1">
      <c r="A302" s="34"/>
      <c r="B302" s="35"/>
      <c r="C302" s="179" t="s">
        <v>396</v>
      </c>
      <c r="D302" s="179" t="s">
        <v>116</v>
      </c>
      <c r="E302" s="180" t="s">
        <v>397</v>
      </c>
      <c r="F302" s="181" t="s">
        <v>398</v>
      </c>
      <c r="G302" s="182" t="s">
        <v>204</v>
      </c>
      <c r="H302" s="183">
        <v>15</v>
      </c>
      <c r="I302" s="184"/>
      <c r="J302" s="185">
        <f>ROUND(I302*H302,2)</f>
        <v>0</v>
      </c>
      <c r="K302" s="186"/>
      <c r="L302" s="39"/>
      <c r="M302" s="187" t="s">
        <v>1</v>
      </c>
      <c r="N302" s="188" t="s">
        <v>38</v>
      </c>
      <c r="O302" s="71"/>
      <c r="P302" s="189">
        <f>O302*H302</f>
        <v>0</v>
      </c>
      <c r="Q302" s="189">
        <v>0</v>
      </c>
      <c r="R302" s="189">
        <f>Q302*H302</f>
        <v>0</v>
      </c>
      <c r="S302" s="189">
        <v>0</v>
      </c>
      <c r="T302" s="190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1" t="s">
        <v>114</v>
      </c>
      <c r="AT302" s="191" t="s">
        <v>116</v>
      </c>
      <c r="AU302" s="191" t="s">
        <v>82</v>
      </c>
      <c r="AY302" s="17" t="s">
        <v>115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7" t="s">
        <v>80</v>
      </c>
      <c r="BK302" s="192">
        <f>ROUND(I302*H302,2)</f>
        <v>0</v>
      </c>
      <c r="BL302" s="17" t="s">
        <v>114</v>
      </c>
      <c r="BM302" s="191" t="s">
        <v>399</v>
      </c>
    </row>
    <row r="303" spans="2:51" s="12" customFormat="1" ht="11.25">
      <c r="B303" s="198"/>
      <c r="C303" s="199"/>
      <c r="D303" s="193" t="s">
        <v>139</v>
      </c>
      <c r="E303" s="200" t="s">
        <v>1</v>
      </c>
      <c r="F303" s="201" t="s">
        <v>400</v>
      </c>
      <c r="G303" s="199"/>
      <c r="H303" s="202">
        <v>8</v>
      </c>
      <c r="I303" s="203"/>
      <c r="J303" s="199"/>
      <c r="K303" s="199"/>
      <c r="L303" s="204"/>
      <c r="M303" s="205"/>
      <c r="N303" s="206"/>
      <c r="O303" s="206"/>
      <c r="P303" s="206"/>
      <c r="Q303" s="206"/>
      <c r="R303" s="206"/>
      <c r="S303" s="206"/>
      <c r="T303" s="207"/>
      <c r="AT303" s="208" t="s">
        <v>139</v>
      </c>
      <c r="AU303" s="208" t="s">
        <v>82</v>
      </c>
      <c r="AV303" s="12" t="s">
        <v>82</v>
      </c>
      <c r="AW303" s="12" t="s">
        <v>30</v>
      </c>
      <c r="AX303" s="12" t="s">
        <v>73</v>
      </c>
      <c r="AY303" s="208" t="s">
        <v>115</v>
      </c>
    </row>
    <row r="304" spans="2:51" s="12" customFormat="1" ht="11.25">
      <c r="B304" s="198"/>
      <c r="C304" s="199"/>
      <c r="D304" s="193" t="s">
        <v>139</v>
      </c>
      <c r="E304" s="200" t="s">
        <v>1</v>
      </c>
      <c r="F304" s="201" t="s">
        <v>401</v>
      </c>
      <c r="G304" s="199"/>
      <c r="H304" s="202">
        <v>7</v>
      </c>
      <c r="I304" s="203"/>
      <c r="J304" s="199"/>
      <c r="K304" s="199"/>
      <c r="L304" s="204"/>
      <c r="M304" s="205"/>
      <c r="N304" s="206"/>
      <c r="O304" s="206"/>
      <c r="P304" s="206"/>
      <c r="Q304" s="206"/>
      <c r="R304" s="206"/>
      <c r="S304" s="206"/>
      <c r="T304" s="207"/>
      <c r="AT304" s="208" t="s">
        <v>139</v>
      </c>
      <c r="AU304" s="208" t="s">
        <v>82</v>
      </c>
      <c r="AV304" s="12" t="s">
        <v>82</v>
      </c>
      <c r="AW304" s="12" t="s">
        <v>30</v>
      </c>
      <c r="AX304" s="12" t="s">
        <v>73</v>
      </c>
      <c r="AY304" s="208" t="s">
        <v>115</v>
      </c>
    </row>
    <row r="305" spans="2:51" s="13" customFormat="1" ht="11.25">
      <c r="B305" s="209"/>
      <c r="C305" s="210"/>
      <c r="D305" s="193" t="s">
        <v>139</v>
      </c>
      <c r="E305" s="211" t="s">
        <v>1</v>
      </c>
      <c r="F305" s="212" t="s">
        <v>141</v>
      </c>
      <c r="G305" s="210"/>
      <c r="H305" s="213">
        <v>15</v>
      </c>
      <c r="I305" s="214"/>
      <c r="J305" s="210"/>
      <c r="K305" s="210"/>
      <c r="L305" s="215"/>
      <c r="M305" s="216"/>
      <c r="N305" s="217"/>
      <c r="O305" s="217"/>
      <c r="P305" s="217"/>
      <c r="Q305" s="217"/>
      <c r="R305" s="217"/>
      <c r="S305" s="217"/>
      <c r="T305" s="218"/>
      <c r="AT305" s="219" t="s">
        <v>139</v>
      </c>
      <c r="AU305" s="219" t="s">
        <v>82</v>
      </c>
      <c r="AV305" s="13" t="s">
        <v>114</v>
      </c>
      <c r="AW305" s="13" t="s">
        <v>30</v>
      </c>
      <c r="AX305" s="13" t="s">
        <v>80</v>
      </c>
      <c r="AY305" s="219" t="s">
        <v>115</v>
      </c>
    </row>
    <row r="306" spans="2:63" s="11" customFormat="1" ht="22.9" customHeight="1">
      <c r="B306" s="165"/>
      <c r="C306" s="166"/>
      <c r="D306" s="167" t="s">
        <v>72</v>
      </c>
      <c r="E306" s="231" t="s">
        <v>155</v>
      </c>
      <c r="F306" s="231" t="s">
        <v>402</v>
      </c>
      <c r="G306" s="166"/>
      <c r="H306" s="166"/>
      <c r="I306" s="169"/>
      <c r="J306" s="232">
        <f>BK306</f>
        <v>0</v>
      </c>
      <c r="K306" s="166"/>
      <c r="L306" s="171"/>
      <c r="M306" s="172"/>
      <c r="N306" s="173"/>
      <c r="O306" s="173"/>
      <c r="P306" s="174">
        <f>SUM(P307:P395)</f>
        <v>0</v>
      </c>
      <c r="Q306" s="173"/>
      <c r="R306" s="174">
        <f>SUM(R307:R395)</f>
        <v>0</v>
      </c>
      <c r="S306" s="173"/>
      <c r="T306" s="175">
        <f>SUM(T307:T395)</f>
        <v>0</v>
      </c>
      <c r="AR306" s="176" t="s">
        <v>80</v>
      </c>
      <c r="AT306" s="177" t="s">
        <v>72</v>
      </c>
      <c r="AU306" s="177" t="s">
        <v>80</v>
      </c>
      <c r="AY306" s="176" t="s">
        <v>115</v>
      </c>
      <c r="BK306" s="178">
        <f>SUM(BK307:BK395)</f>
        <v>0</v>
      </c>
    </row>
    <row r="307" spans="1:65" s="2" customFormat="1" ht="24.2" customHeight="1">
      <c r="A307" s="34"/>
      <c r="B307" s="35"/>
      <c r="C307" s="179" t="s">
        <v>285</v>
      </c>
      <c r="D307" s="179" t="s">
        <v>116</v>
      </c>
      <c r="E307" s="180" t="s">
        <v>403</v>
      </c>
      <c r="F307" s="181" t="s">
        <v>404</v>
      </c>
      <c r="G307" s="182" t="s">
        <v>185</v>
      </c>
      <c r="H307" s="183">
        <v>2</v>
      </c>
      <c r="I307" s="184"/>
      <c r="J307" s="185">
        <f>ROUND(I307*H307,2)</f>
        <v>0</v>
      </c>
      <c r="K307" s="186"/>
      <c r="L307" s="39"/>
      <c r="M307" s="187" t="s">
        <v>1</v>
      </c>
      <c r="N307" s="188" t="s">
        <v>38</v>
      </c>
      <c r="O307" s="71"/>
      <c r="P307" s="189">
        <f>O307*H307</f>
        <v>0</v>
      </c>
      <c r="Q307" s="189">
        <v>0</v>
      </c>
      <c r="R307" s="189">
        <f>Q307*H307</f>
        <v>0</v>
      </c>
      <c r="S307" s="189">
        <v>0</v>
      </c>
      <c r="T307" s="190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1" t="s">
        <v>114</v>
      </c>
      <c r="AT307" s="191" t="s">
        <v>116</v>
      </c>
      <c r="AU307" s="191" t="s">
        <v>82</v>
      </c>
      <c r="AY307" s="17" t="s">
        <v>115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17" t="s">
        <v>80</v>
      </c>
      <c r="BK307" s="192">
        <f>ROUND(I307*H307,2)</f>
        <v>0</v>
      </c>
      <c r="BL307" s="17" t="s">
        <v>114</v>
      </c>
      <c r="BM307" s="191" t="s">
        <v>405</v>
      </c>
    </row>
    <row r="308" spans="2:51" s="12" customFormat="1" ht="11.25">
      <c r="B308" s="198"/>
      <c r="C308" s="199"/>
      <c r="D308" s="193" t="s">
        <v>139</v>
      </c>
      <c r="E308" s="200" t="s">
        <v>1</v>
      </c>
      <c r="F308" s="201" t="s">
        <v>406</v>
      </c>
      <c r="G308" s="199"/>
      <c r="H308" s="202">
        <v>1</v>
      </c>
      <c r="I308" s="203"/>
      <c r="J308" s="199"/>
      <c r="K308" s="199"/>
      <c r="L308" s="204"/>
      <c r="M308" s="205"/>
      <c r="N308" s="206"/>
      <c r="O308" s="206"/>
      <c r="P308" s="206"/>
      <c r="Q308" s="206"/>
      <c r="R308" s="206"/>
      <c r="S308" s="206"/>
      <c r="T308" s="207"/>
      <c r="AT308" s="208" t="s">
        <v>139</v>
      </c>
      <c r="AU308" s="208" t="s">
        <v>82</v>
      </c>
      <c r="AV308" s="12" t="s">
        <v>82</v>
      </c>
      <c r="AW308" s="12" t="s">
        <v>30</v>
      </c>
      <c r="AX308" s="12" t="s">
        <v>73</v>
      </c>
      <c r="AY308" s="208" t="s">
        <v>115</v>
      </c>
    </row>
    <row r="309" spans="2:51" s="12" customFormat="1" ht="11.25">
      <c r="B309" s="198"/>
      <c r="C309" s="199"/>
      <c r="D309" s="193" t="s">
        <v>139</v>
      </c>
      <c r="E309" s="200" t="s">
        <v>1</v>
      </c>
      <c r="F309" s="201" t="s">
        <v>407</v>
      </c>
      <c r="G309" s="199"/>
      <c r="H309" s="202">
        <v>1</v>
      </c>
      <c r="I309" s="203"/>
      <c r="J309" s="199"/>
      <c r="K309" s="199"/>
      <c r="L309" s="204"/>
      <c r="M309" s="205"/>
      <c r="N309" s="206"/>
      <c r="O309" s="206"/>
      <c r="P309" s="206"/>
      <c r="Q309" s="206"/>
      <c r="R309" s="206"/>
      <c r="S309" s="206"/>
      <c r="T309" s="207"/>
      <c r="AT309" s="208" t="s">
        <v>139</v>
      </c>
      <c r="AU309" s="208" t="s">
        <v>82</v>
      </c>
      <c r="AV309" s="12" t="s">
        <v>82</v>
      </c>
      <c r="AW309" s="12" t="s">
        <v>30</v>
      </c>
      <c r="AX309" s="12" t="s">
        <v>73</v>
      </c>
      <c r="AY309" s="208" t="s">
        <v>115</v>
      </c>
    </row>
    <row r="310" spans="2:51" s="13" customFormat="1" ht="11.25">
      <c r="B310" s="209"/>
      <c r="C310" s="210"/>
      <c r="D310" s="193" t="s">
        <v>139</v>
      </c>
      <c r="E310" s="211" t="s">
        <v>1</v>
      </c>
      <c r="F310" s="212" t="s">
        <v>141</v>
      </c>
      <c r="G310" s="210"/>
      <c r="H310" s="213">
        <v>2</v>
      </c>
      <c r="I310" s="214"/>
      <c r="J310" s="210"/>
      <c r="K310" s="210"/>
      <c r="L310" s="215"/>
      <c r="M310" s="216"/>
      <c r="N310" s="217"/>
      <c r="O310" s="217"/>
      <c r="P310" s="217"/>
      <c r="Q310" s="217"/>
      <c r="R310" s="217"/>
      <c r="S310" s="217"/>
      <c r="T310" s="218"/>
      <c r="AT310" s="219" t="s">
        <v>139</v>
      </c>
      <c r="AU310" s="219" t="s">
        <v>82</v>
      </c>
      <c r="AV310" s="13" t="s">
        <v>114</v>
      </c>
      <c r="AW310" s="13" t="s">
        <v>30</v>
      </c>
      <c r="AX310" s="13" t="s">
        <v>80</v>
      </c>
      <c r="AY310" s="219" t="s">
        <v>115</v>
      </c>
    </row>
    <row r="311" spans="1:65" s="2" customFormat="1" ht="16.5" customHeight="1">
      <c r="A311" s="34"/>
      <c r="B311" s="35"/>
      <c r="C311" s="243" t="s">
        <v>408</v>
      </c>
      <c r="D311" s="243" t="s">
        <v>278</v>
      </c>
      <c r="E311" s="244" t="s">
        <v>409</v>
      </c>
      <c r="F311" s="245" t="s">
        <v>410</v>
      </c>
      <c r="G311" s="246" t="s">
        <v>185</v>
      </c>
      <c r="H311" s="247">
        <v>2</v>
      </c>
      <c r="I311" s="248"/>
      <c r="J311" s="249">
        <f>ROUND(I311*H311,2)</f>
        <v>0</v>
      </c>
      <c r="K311" s="250"/>
      <c r="L311" s="251"/>
      <c r="M311" s="252" t="s">
        <v>1</v>
      </c>
      <c r="N311" s="253" t="s">
        <v>38</v>
      </c>
      <c r="O311" s="71"/>
      <c r="P311" s="189">
        <f>O311*H311</f>
        <v>0</v>
      </c>
      <c r="Q311" s="189">
        <v>0</v>
      </c>
      <c r="R311" s="189">
        <f>Q311*H311</f>
        <v>0</v>
      </c>
      <c r="S311" s="189">
        <v>0</v>
      </c>
      <c r="T311" s="190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1" t="s">
        <v>133</v>
      </c>
      <c r="AT311" s="191" t="s">
        <v>278</v>
      </c>
      <c r="AU311" s="191" t="s">
        <v>82</v>
      </c>
      <c r="AY311" s="17" t="s">
        <v>115</v>
      </c>
      <c r="BE311" s="192">
        <f>IF(N311="základní",J311,0)</f>
        <v>0</v>
      </c>
      <c r="BF311" s="192">
        <f>IF(N311="snížená",J311,0)</f>
        <v>0</v>
      </c>
      <c r="BG311" s="192">
        <f>IF(N311="zákl. přenesená",J311,0)</f>
        <v>0</v>
      </c>
      <c r="BH311" s="192">
        <f>IF(N311="sníž. přenesená",J311,0)</f>
        <v>0</v>
      </c>
      <c r="BI311" s="192">
        <f>IF(N311="nulová",J311,0)</f>
        <v>0</v>
      </c>
      <c r="BJ311" s="17" t="s">
        <v>80</v>
      </c>
      <c r="BK311" s="192">
        <f>ROUND(I311*H311,2)</f>
        <v>0</v>
      </c>
      <c r="BL311" s="17" t="s">
        <v>114</v>
      </c>
      <c r="BM311" s="191" t="s">
        <v>411</v>
      </c>
    </row>
    <row r="312" spans="1:65" s="2" customFormat="1" ht="24.2" customHeight="1">
      <c r="A312" s="34"/>
      <c r="B312" s="35"/>
      <c r="C312" s="179" t="s">
        <v>291</v>
      </c>
      <c r="D312" s="179" t="s">
        <v>116</v>
      </c>
      <c r="E312" s="180" t="s">
        <v>412</v>
      </c>
      <c r="F312" s="181" t="s">
        <v>413</v>
      </c>
      <c r="G312" s="182" t="s">
        <v>185</v>
      </c>
      <c r="H312" s="183">
        <v>4</v>
      </c>
      <c r="I312" s="184"/>
      <c r="J312" s="185">
        <f>ROUND(I312*H312,2)</f>
        <v>0</v>
      </c>
      <c r="K312" s="186"/>
      <c r="L312" s="39"/>
      <c r="M312" s="187" t="s">
        <v>1</v>
      </c>
      <c r="N312" s="188" t="s">
        <v>38</v>
      </c>
      <c r="O312" s="71"/>
      <c r="P312" s="189">
        <f>O312*H312</f>
        <v>0</v>
      </c>
      <c r="Q312" s="189">
        <v>0</v>
      </c>
      <c r="R312" s="189">
        <f>Q312*H312</f>
        <v>0</v>
      </c>
      <c r="S312" s="189">
        <v>0</v>
      </c>
      <c r="T312" s="190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1" t="s">
        <v>114</v>
      </c>
      <c r="AT312" s="191" t="s">
        <v>116</v>
      </c>
      <c r="AU312" s="191" t="s">
        <v>82</v>
      </c>
      <c r="AY312" s="17" t="s">
        <v>115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17" t="s">
        <v>80</v>
      </c>
      <c r="BK312" s="192">
        <f>ROUND(I312*H312,2)</f>
        <v>0</v>
      </c>
      <c r="BL312" s="17" t="s">
        <v>114</v>
      </c>
      <c r="BM312" s="191" t="s">
        <v>414</v>
      </c>
    </row>
    <row r="313" spans="2:51" s="12" customFormat="1" ht="11.25">
      <c r="B313" s="198"/>
      <c r="C313" s="199"/>
      <c r="D313" s="193" t="s">
        <v>139</v>
      </c>
      <c r="E313" s="200" t="s">
        <v>1</v>
      </c>
      <c r="F313" s="201" t="s">
        <v>415</v>
      </c>
      <c r="G313" s="199"/>
      <c r="H313" s="202">
        <v>4</v>
      </c>
      <c r="I313" s="203"/>
      <c r="J313" s="199"/>
      <c r="K313" s="199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139</v>
      </c>
      <c r="AU313" s="208" t="s">
        <v>82</v>
      </c>
      <c r="AV313" s="12" t="s">
        <v>82</v>
      </c>
      <c r="AW313" s="12" t="s">
        <v>30</v>
      </c>
      <c r="AX313" s="12" t="s">
        <v>73</v>
      </c>
      <c r="AY313" s="208" t="s">
        <v>115</v>
      </c>
    </row>
    <row r="314" spans="2:51" s="13" customFormat="1" ht="11.25">
      <c r="B314" s="209"/>
      <c r="C314" s="210"/>
      <c r="D314" s="193" t="s">
        <v>139</v>
      </c>
      <c r="E314" s="211" t="s">
        <v>1</v>
      </c>
      <c r="F314" s="212" t="s">
        <v>141</v>
      </c>
      <c r="G314" s="210"/>
      <c r="H314" s="213">
        <v>4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139</v>
      </c>
      <c r="AU314" s="219" t="s">
        <v>82</v>
      </c>
      <c r="AV314" s="13" t="s">
        <v>114</v>
      </c>
      <c r="AW314" s="13" t="s">
        <v>30</v>
      </c>
      <c r="AX314" s="13" t="s">
        <v>80</v>
      </c>
      <c r="AY314" s="219" t="s">
        <v>115</v>
      </c>
    </row>
    <row r="315" spans="1:65" s="2" customFormat="1" ht="21.75" customHeight="1">
      <c r="A315" s="34"/>
      <c r="B315" s="35"/>
      <c r="C315" s="243" t="s">
        <v>416</v>
      </c>
      <c r="D315" s="243" t="s">
        <v>278</v>
      </c>
      <c r="E315" s="244" t="s">
        <v>417</v>
      </c>
      <c r="F315" s="245" t="s">
        <v>418</v>
      </c>
      <c r="G315" s="246" t="s">
        <v>185</v>
      </c>
      <c r="H315" s="247">
        <v>4</v>
      </c>
      <c r="I315" s="248"/>
      <c r="J315" s="249">
        <f>ROUND(I315*H315,2)</f>
        <v>0</v>
      </c>
      <c r="K315" s="250"/>
      <c r="L315" s="251"/>
      <c r="M315" s="252" t="s">
        <v>1</v>
      </c>
      <c r="N315" s="253" t="s">
        <v>38</v>
      </c>
      <c r="O315" s="71"/>
      <c r="P315" s="189">
        <f>O315*H315</f>
        <v>0</v>
      </c>
      <c r="Q315" s="189">
        <v>0</v>
      </c>
      <c r="R315" s="189">
        <f>Q315*H315</f>
        <v>0</v>
      </c>
      <c r="S315" s="189">
        <v>0</v>
      </c>
      <c r="T315" s="190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1" t="s">
        <v>133</v>
      </c>
      <c r="AT315" s="191" t="s">
        <v>278</v>
      </c>
      <c r="AU315" s="191" t="s">
        <v>82</v>
      </c>
      <c r="AY315" s="17" t="s">
        <v>115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17" t="s">
        <v>80</v>
      </c>
      <c r="BK315" s="192">
        <f>ROUND(I315*H315,2)</f>
        <v>0</v>
      </c>
      <c r="BL315" s="17" t="s">
        <v>114</v>
      </c>
      <c r="BM315" s="191" t="s">
        <v>419</v>
      </c>
    </row>
    <row r="316" spans="2:51" s="12" customFormat="1" ht="11.25">
      <c r="B316" s="198"/>
      <c r="C316" s="199"/>
      <c r="D316" s="193" t="s">
        <v>139</v>
      </c>
      <c r="E316" s="200" t="s">
        <v>1</v>
      </c>
      <c r="F316" s="201" t="s">
        <v>420</v>
      </c>
      <c r="G316" s="199"/>
      <c r="H316" s="202">
        <v>4</v>
      </c>
      <c r="I316" s="203"/>
      <c r="J316" s="199"/>
      <c r="K316" s="199"/>
      <c r="L316" s="204"/>
      <c r="M316" s="205"/>
      <c r="N316" s="206"/>
      <c r="O316" s="206"/>
      <c r="P316" s="206"/>
      <c r="Q316" s="206"/>
      <c r="R316" s="206"/>
      <c r="S316" s="206"/>
      <c r="T316" s="207"/>
      <c r="AT316" s="208" t="s">
        <v>139</v>
      </c>
      <c r="AU316" s="208" t="s">
        <v>82</v>
      </c>
      <c r="AV316" s="12" t="s">
        <v>82</v>
      </c>
      <c r="AW316" s="12" t="s">
        <v>30</v>
      </c>
      <c r="AX316" s="12" t="s">
        <v>73</v>
      </c>
      <c r="AY316" s="208" t="s">
        <v>115</v>
      </c>
    </row>
    <row r="317" spans="2:51" s="13" customFormat="1" ht="11.25">
      <c r="B317" s="209"/>
      <c r="C317" s="210"/>
      <c r="D317" s="193" t="s">
        <v>139</v>
      </c>
      <c r="E317" s="211" t="s">
        <v>1</v>
      </c>
      <c r="F317" s="212" t="s">
        <v>141</v>
      </c>
      <c r="G317" s="210"/>
      <c r="H317" s="213">
        <v>4</v>
      </c>
      <c r="I317" s="214"/>
      <c r="J317" s="210"/>
      <c r="K317" s="210"/>
      <c r="L317" s="215"/>
      <c r="M317" s="216"/>
      <c r="N317" s="217"/>
      <c r="O317" s="217"/>
      <c r="P317" s="217"/>
      <c r="Q317" s="217"/>
      <c r="R317" s="217"/>
      <c r="S317" s="217"/>
      <c r="T317" s="218"/>
      <c r="AT317" s="219" t="s">
        <v>139</v>
      </c>
      <c r="AU317" s="219" t="s">
        <v>82</v>
      </c>
      <c r="AV317" s="13" t="s">
        <v>114</v>
      </c>
      <c r="AW317" s="13" t="s">
        <v>30</v>
      </c>
      <c r="AX317" s="13" t="s">
        <v>80</v>
      </c>
      <c r="AY317" s="219" t="s">
        <v>115</v>
      </c>
    </row>
    <row r="318" spans="1:65" s="2" customFormat="1" ht="33" customHeight="1">
      <c r="A318" s="34"/>
      <c r="B318" s="35"/>
      <c r="C318" s="179" t="s">
        <v>296</v>
      </c>
      <c r="D318" s="179" t="s">
        <v>116</v>
      </c>
      <c r="E318" s="180" t="s">
        <v>421</v>
      </c>
      <c r="F318" s="181" t="s">
        <v>422</v>
      </c>
      <c r="G318" s="182" t="s">
        <v>204</v>
      </c>
      <c r="H318" s="183">
        <v>458</v>
      </c>
      <c r="I318" s="184"/>
      <c r="J318" s="185">
        <f>ROUND(I318*H318,2)</f>
        <v>0</v>
      </c>
      <c r="K318" s="186"/>
      <c r="L318" s="39"/>
      <c r="M318" s="187" t="s">
        <v>1</v>
      </c>
      <c r="N318" s="188" t="s">
        <v>38</v>
      </c>
      <c r="O318" s="71"/>
      <c r="P318" s="189">
        <f>O318*H318</f>
        <v>0</v>
      </c>
      <c r="Q318" s="189">
        <v>0</v>
      </c>
      <c r="R318" s="189">
        <f>Q318*H318</f>
        <v>0</v>
      </c>
      <c r="S318" s="189">
        <v>0</v>
      </c>
      <c r="T318" s="190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1" t="s">
        <v>114</v>
      </c>
      <c r="AT318" s="191" t="s">
        <v>116</v>
      </c>
      <c r="AU318" s="191" t="s">
        <v>82</v>
      </c>
      <c r="AY318" s="17" t="s">
        <v>115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7" t="s">
        <v>80</v>
      </c>
      <c r="BK318" s="192">
        <f>ROUND(I318*H318,2)</f>
        <v>0</v>
      </c>
      <c r="BL318" s="17" t="s">
        <v>114</v>
      </c>
      <c r="BM318" s="191" t="s">
        <v>423</v>
      </c>
    </row>
    <row r="319" spans="2:51" s="12" customFormat="1" ht="11.25">
      <c r="B319" s="198"/>
      <c r="C319" s="199"/>
      <c r="D319" s="193" t="s">
        <v>139</v>
      </c>
      <c r="E319" s="200" t="s">
        <v>1</v>
      </c>
      <c r="F319" s="201" t="s">
        <v>424</v>
      </c>
      <c r="G319" s="199"/>
      <c r="H319" s="202">
        <v>350</v>
      </c>
      <c r="I319" s="203"/>
      <c r="J319" s="199"/>
      <c r="K319" s="199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139</v>
      </c>
      <c r="AU319" s="208" t="s">
        <v>82</v>
      </c>
      <c r="AV319" s="12" t="s">
        <v>82</v>
      </c>
      <c r="AW319" s="12" t="s">
        <v>30</v>
      </c>
      <c r="AX319" s="12" t="s">
        <v>73</v>
      </c>
      <c r="AY319" s="208" t="s">
        <v>115</v>
      </c>
    </row>
    <row r="320" spans="2:51" s="12" customFormat="1" ht="22.5">
      <c r="B320" s="198"/>
      <c r="C320" s="199"/>
      <c r="D320" s="193" t="s">
        <v>139</v>
      </c>
      <c r="E320" s="200" t="s">
        <v>1</v>
      </c>
      <c r="F320" s="201" t="s">
        <v>425</v>
      </c>
      <c r="G320" s="199"/>
      <c r="H320" s="202">
        <v>90</v>
      </c>
      <c r="I320" s="203"/>
      <c r="J320" s="199"/>
      <c r="K320" s="199"/>
      <c r="L320" s="204"/>
      <c r="M320" s="205"/>
      <c r="N320" s="206"/>
      <c r="O320" s="206"/>
      <c r="P320" s="206"/>
      <c r="Q320" s="206"/>
      <c r="R320" s="206"/>
      <c r="S320" s="206"/>
      <c r="T320" s="207"/>
      <c r="AT320" s="208" t="s">
        <v>139</v>
      </c>
      <c r="AU320" s="208" t="s">
        <v>82</v>
      </c>
      <c r="AV320" s="12" t="s">
        <v>82</v>
      </c>
      <c r="AW320" s="12" t="s">
        <v>30</v>
      </c>
      <c r="AX320" s="12" t="s">
        <v>73</v>
      </c>
      <c r="AY320" s="208" t="s">
        <v>115</v>
      </c>
    </row>
    <row r="321" spans="2:51" s="12" customFormat="1" ht="22.5">
      <c r="B321" s="198"/>
      <c r="C321" s="199"/>
      <c r="D321" s="193" t="s">
        <v>139</v>
      </c>
      <c r="E321" s="200" t="s">
        <v>1</v>
      </c>
      <c r="F321" s="201" t="s">
        <v>426</v>
      </c>
      <c r="G321" s="199"/>
      <c r="H321" s="202">
        <v>9</v>
      </c>
      <c r="I321" s="203"/>
      <c r="J321" s="199"/>
      <c r="K321" s="199"/>
      <c r="L321" s="204"/>
      <c r="M321" s="205"/>
      <c r="N321" s="206"/>
      <c r="O321" s="206"/>
      <c r="P321" s="206"/>
      <c r="Q321" s="206"/>
      <c r="R321" s="206"/>
      <c r="S321" s="206"/>
      <c r="T321" s="207"/>
      <c r="AT321" s="208" t="s">
        <v>139</v>
      </c>
      <c r="AU321" s="208" t="s">
        <v>82</v>
      </c>
      <c r="AV321" s="12" t="s">
        <v>82</v>
      </c>
      <c r="AW321" s="12" t="s">
        <v>30</v>
      </c>
      <c r="AX321" s="12" t="s">
        <v>73</v>
      </c>
      <c r="AY321" s="208" t="s">
        <v>115</v>
      </c>
    </row>
    <row r="322" spans="2:51" s="12" customFormat="1" ht="22.5">
      <c r="B322" s="198"/>
      <c r="C322" s="199"/>
      <c r="D322" s="193" t="s">
        <v>139</v>
      </c>
      <c r="E322" s="200" t="s">
        <v>1</v>
      </c>
      <c r="F322" s="201" t="s">
        <v>427</v>
      </c>
      <c r="G322" s="199"/>
      <c r="H322" s="202">
        <v>9</v>
      </c>
      <c r="I322" s="203"/>
      <c r="J322" s="199"/>
      <c r="K322" s="199"/>
      <c r="L322" s="204"/>
      <c r="M322" s="205"/>
      <c r="N322" s="206"/>
      <c r="O322" s="206"/>
      <c r="P322" s="206"/>
      <c r="Q322" s="206"/>
      <c r="R322" s="206"/>
      <c r="S322" s="206"/>
      <c r="T322" s="207"/>
      <c r="AT322" s="208" t="s">
        <v>139</v>
      </c>
      <c r="AU322" s="208" t="s">
        <v>82</v>
      </c>
      <c r="AV322" s="12" t="s">
        <v>82</v>
      </c>
      <c r="AW322" s="12" t="s">
        <v>30</v>
      </c>
      <c r="AX322" s="12" t="s">
        <v>73</v>
      </c>
      <c r="AY322" s="208" t="s">
        <v>115</v>
      </c>
    </row>
    <row r="323" spans="2:51" s="13" customFormat="1" ht="11.25">
      <c r="B323" s="209"/>
      <c r="C323" s="210"/>
      <c r="D323" s="193" t="s">
        <v>139</v>
      </c>
      <c r="E323" s="211" t="s">
        <v>1</v>
      </c>
      <c r="F323" s="212" t="s">
        <v>141</v>
      </c>
      <c r="G323" s="210"/>
      <c r="H323" s="213">
        <v>458</v>
      </c>
      <c r="I323" s="214"/>
      <c r="J323" s="210"/>
      <c r="K323" s="210"/>
      <c r="L323" s="215"/>
      <c r="M323" s="216"/>
      <c r="N323" s="217"/>
      <c r="O323" s="217"/>
      <c r="P323" s="217"/>
      <c r="Q323" s="217"/>
      <c r="R323" s="217"/>
      <c r="S323" s="217"/>
      <c r="T323" s="218"/>
      <c r="AT323" s="219" t="s">
        <v>139</v>
      </c>
      <c r="AU323" s="219" t="s">
        <v>82</v>
      </c>
      <c r="AV323" s="13" t="s">
        <v>114</v>
      </c>
      <c r="AW323" s="13" t="s">
        <v>30</v>
      </c>
      <c r="AX323" s="13" t="s">
        <v>80</v>
      </c>
      <c r="AY323" s="219" t="s">
        <v>115</v>
      </c>
    </row>
    <row r="324" spans="1:65" s="2" customFormat="1" ht="16.5" customHeight="1">
      <c r="A324" s="34"/>
      <c r="B324" s="35"/>
      <c r="C324" s="243" t="s">
        <v>428</v>
      </c>
      <c r="D324" s="243" t="s">
        <v>278</v>
      </c>
      <c r="E324" s="244" t="s">
        <v>429</v>
      </c>
      <c r="F324" s="245" t="s">
        <v>430</v>
      </c>
      <c r="G324" s="246" t="s">
        <v>204</v>
      </c>
      <c r="H324" s="247">
        <v>353.5</v>
      </c>
      <c r="I324" s="248"/>
      <c r="J324" s="249">
        <f>ROUND(I324*H324,2)</f>
        <v>0</v>
      </c>
      <c r="K324" s="250"/>
      <c r="L324" s="251"/>
      <c r="M324" s="252" t="s">
        <v>1</v>
      </c>
      <c r="N324" s="253" t="s">
        <v>38</v>
      </c>
      <c r="O324" s="71"/>
      <c r="P324" s="189">
        <f>O324*H324</f>
        <v>0</v>
      </c>
      <c r="Q324" s="189">
        <v>0</v>
      </c>
      <c r="R324" s="189">
        <f>Q324*H324</f>
        <v>0</v>
      </c>
      <c r="S324" s="189">
        <v>0</v>
      </c>
      <c r="T324" s="190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1" t="s">
        <v>133</v>
      </c>
      <c r="AT324" s="191" t="s">
        <v>278</v>
      </c>
      <c r="AU324" s="191" t="s">
        <v>82</v>
      </c>
      <c r="AY324" s="17" t="s">
        <v>115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7" t="s">
        <v>80</v>
      </c>
      <c r="BK324" s="192">
        <f>ROUND(I324*H324,2)</f>
        <v>0</v>
      </c>
      <c r="BL324" s="17" t="s">
        <v>114</v>
      </c>
      <c r="BM324" s="191" t="s">
        <v>431</v>
      </c>
    </row>
    <row r="325" spans="2:51" s="12" customFormat="1" ht="11.25">
      <c r="B325" s="198"/>
      <c r="C325" s="199"/>
      <c r="D325" s="193" t="s">
        <v>139</v>
      </c>
      <c r="E325" s="200" t="s">
        <v>1</v>
      </c>
      <c r="F325" s="201" t="s">
        <v>432</v>
      </c>
      <c r="G325" s="199"/>
      <c r="H325" s="202">
        <v>353.5</v>
      </c>
      <c r="I325" s="203"/>
      <c r="J325" s="199"/>
      <c r="K325" s="199"/>
      <c r="L325" s="204"/>
      <c r="M325" s="205"/>
      <c r="N325" s="206"/>
      <c r="O325" s="206"/>
      <c r="P325" s="206"/>
      <c r="Q325" s="206"/>
      <c r="R325" s="206"/>
      <c r="S325" s="206"/>
      <c r="T325" s="207"/>
      <c r="AT325" s="208" t="s">
        <v>139</v>
      </c>
      <c r="AU325" s="208" t="s">
        <v>82</v>
      </c>
      <c r="AV325" s="12" t="s">
        <v>82</v>
      </c>
      <c r="AW325" s="12" t="s">
        <v>30</v>
      </c>
      <c r="AX325" s="12" t="s">
        <v>73</v>
      </c>
      <c r="AY325" s="208" t="s">
        <v>115</v>
      </c>
    </row>
    <row r="326" spans="2:51" s="13" customFormat="1" ht="11.25">
      <c r="B326" s="209"/>
      <c r="C326" s="210"/>
      <c r="D326" s="193" t="s">
        <v>139</v>
      </c>
      <c r="E326" s="211" t="s">
        <v>1</v>
      </c>
      <c r="F326" s="212" t="s">
        <v>141</v>
      </c>
      <c r="G326" s="210"/>
      <c r="H326" s="213">
        <v>353.5</v>
      </c>
      <c r="I326" s="214"/>
      <c r="J326" s="210"/>
      <c r="K326" s="210"/>
      <c r="L326" s="215"/>
      <c r="M326" s="216"/>
      <c r="N326" s="217"/>
      <c r="O326" s="217"/>
      <c r="P326" s="217"/>
      <c r="Q326" s="217"/>
      <c r="R326" s="217"/>
      <c r="S326" s="217"/>
      <c r="T326" s="218"/>
      <c r="AT326" s="219" t="s">
        <v>139</v>
      </c>
      <c r="AU326" s="219" t="s">
        <v>82</v>
      </c>
      <c r="AV326" s="13" t="s">
        <v>114</v>
      </c>
      <c r="AW326" s="13" t="s">
        <v>30</v>
      </c>
      <c r="AX326" s="13" t="s">
        <v>80</v>
      </c>
      <c r="AY326" s="219" t="s">
        <v>115</v>
      </c>
    </row>
    <row r="327" spans="1:65" s="2" customFormat="1" ht="24.2" customHeight="1">
      <c r="A327" s="34"/>
      <c r="B327" s="35"/>
      <c r="C327" s="243" t="s">
        <v>301</v>
      </c>
      <c r="D327" s="243" t="s">
        <v>278</v>
      </c>
      <c r="E327" s="244" t="s">
        <v>433</v>
      </c>
      <c r="F327" s="245" t="s">
        <v>434</v>
      </c>
      <c r="G327" s="246" t="s">
        <v>204</v>
      </c>
      <c r="H327" s="247">
        <v>90.9</v>
      </c>
      <c r="I327" s="248"/>
      <c r="J327" s="249">
        <f>ROUND(I327*H327,2)</f>
        <v>0</v>
      </c>
      <c r="K327" s="250"/>
      <c r="L327" s="251"/>
      <c r="M327" s="252" t="s">
        <v>1</v>
      </c>
      <c r="N327" s="253" t="s">
        <v>38</v>
      </c>
      <c r="O327" s="71"/>
      <c r="P327" s="189">
        <f>O327*H327</f>
        <v>0</v>
      </c>
      <c r="Q327" s="189">
        <v>0</v>
      </c>
      <c r="R327" s="189">
        <f>Q327*H327</f>
        <v>0</v>
      </c>
      <c r="S327" s="189">
        <v>0</v>
      </c>
      <c r="T327" s="190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1" t="s">
        <v>133</v>
      </c>
      <c r="AT327" s="191" t="s">
        <v>278</v>
      </c>
      <c r="AU327" s="191" t="s">
        <v>82</v>
      </c>
      <c r="AY327" s="17" t="s">
        <v>115</v>
      </c>
      <c r="BE327" s="192">
        <f>IF(N327="základní",J327,0)</f>
        <v>0</v>
      </c>
      <c r="BF327" s="192">
        <f>IF(N327="snížená",J327,0)</f>
        <v>0</v>
      </c>
      <c r="BG327" s="192">
        <f>IF(N327="zákl. přenesená",J327,0)</f>
        <v>0</v>
      </c>
      <c r="BH327" s="192">
        <f>IF(N327="sníž. přenesená",J327,0)</f>
        <v>0</v>
      </c>
      <c r="BI327" s="192">
        <f>IF(N327="nulová",J327,0)</f>
        <v>0</v>
      </c>
      <c r="BJ327" s="17" t="s">
        <v>80</v>
      </c>
      <c r="BK327" s="192">
        <f>ROUND(I327*H327,2)</f>
        <v>0</v>
      </c>
      <c r="BL327" s="17" t="s">
        <v>114</v>
      </c>
      <c r="BM327" s="191" t="s">
        <v>435</v>
      </c>
    </row>
    <row r="328" spans="2:51" s="12" customFormat="1" ht="11.25">
      <c r="B328" s="198"/>
      <c r="C328" s="199"/>
      <c r="D328" s="193" t="s">
        <v>139</v>
      </c>
      <c r="E328" s="200" t="s">
        <v>1</v>
      </c>
      <c r="F328" s="201" t="s">
        <v>436</v>
      </c>
      <c r="G328" s="199"/>
      <c r="H328" s="202">
        <v>90.9</v>
      </c>
      <c r="I328" s="203"/>
      <c r="J328" s="199"/>
      <c r="K328" s="199"/>
      <c r="L328" s="204"/>
      <c r="M328" s="205"/>
      <c r="N328" s="206"/>
      <c r="O328" s="206"/>
      <c r="P328" s="206"/>
      <c r="Q328" s="206"/>
      <c r="R328" s="206"/>
      <c r="S328" s="206"/>
      <c r="T328" s="207"/>
      <c r="AT328" s="208" t="s">
        <v>139</v>
      </c>
      <c r="AU328" s="208" t="s">
        <v>82</v>
      </c>
      <c r="AV328" s="12" t="s">
        <v>82</v>
      </c>
      <c r="AW328" s="12" t="s">
        <v>30</v>
      </c>
      <c r="AX328" s="12" t="s">
        <v>73</v>
      </c>
      <c r="AY328" s="208" t="s">
        <v>115</v>
      </c>
    </row>
    <row r="329" spans="2:51" s="13" customFormat="1" ht="11.25">
      <c r="B329" s="209"/>
      <c r="C329" s="210"/>
      <c r="D329" s="193" t="s">
        <v>139</v>
      </c>
      <c r="E329" s="211" t="s">
        <v>1</v>
      </c>
      <c r="F329" s="212" t="s">
        <v>141</v>
      </c>
      <c r="G329" s="210"/>
      <c r="H329" s="213">
        <v>90.9</v>
      </c>
      <c r="I329" s="214"/>
      <c r="J329" s="210"/>
      <c r="K329" s="210"/>
      <c r="L329" s="215"/>
      <c r="M329" s="216"/>
      <c r="N329" s="217"/>
      <c r="O329" s="217"/>
      <c r="P329" s="217"/>
      <c r="Q329" s="217"/>
      <c r="R329" s="217"/>
      <c r="S329" s="217"/>
      <c r="T329" s="218"/>
      <c r="AT329" s="219" t="s">
        <v>139</v>
      </c>
      <c r="AU329" s="219" t="s">
        <v>82</v>
      </c>
      <c r="AV329" s="13" t="s">
        <v>114</v>
      </c>
      <c r="AW329" s="13" t="s">
        <v>30</v>
      </c>
      <c r="AX329" s="13" t="s">
        <v>80</v>
      </c>
      <c r="AY329" s="219" t="s">
        <v>115</v>
      </c>
    </row>
    <row r="330" spans="1:65" s="2" customFormat="1" ht="24.2" customHeight="1">
      <c r="A330" s="34"/>
      <c r="B330" s="35"/>
      <c r="C330" s="243" t="s">
        <v>437</v>
      </c>
      <c r="D330" s="243" t="s">
        <v>278</v>
      </c>
      <c r="E330" s="244" t="s">
        <v>438</v>
      </c>
      <c r="F330" s="245" t="s">
        <v>439</v>
      </c>
      <c r="G330" s="246" t="s">
        <v>204</v>
      </c>
      <c r="H330" s="247">
        <v>18.18</v>
      </c>
      <c r="I330" s="248"/>
      <c r="J330" s="249">
        <f>ROUND(I330*H330,2)</f>
        <v>0</v>
      </c>
      <c r="K330" s="250"/>
      <c r="L330" s="251"/>
      <c r="M330" s="252" t="s">
        <v>1</v>
      </c>
      <c r="N330" s="253" t="s">
        <v>38</v>
      </c>
      <c r="O330" s="71"/>
      <c r="P330" s="189">
        <f>O330*H330</f>
        <v>0</v>
      </c>
      <c r="Q330" s="189">
        <v>0</v>
      </c>
      <c r="R330" s="189">
        <f>Q330*H330</f>
        <v>0</v>
      </c>
      <c r="S330" s="189">
        <v>0</v>
      </c>
      <c r="T330" s="190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1" t="s">
        <v>133</v>
      </c>
      <c r="AT330" s="191" t="s">
        <v>278</v>
      </c>
      <c r="AU330" s="191" t="s">
        <v>82</v>
      </c>
      <c r="AY330" s="17" t="s">
        <v>115</v>
      </c>
      <c r="BE330" s="192">
        <f>IF(N330="základní",J330,0)</f>
        <v>0</v>
      </c>
      <c r="BF330" s="192">
        <f>IF(N330="snížená",J330,0)</f>
        <v>0</v>
      </c>
      <c r="BG330" s="192">
        <f>IF(N330="zákl. přenesená",J330,0)</f>
        <v>0</v>
      </c>
      <c r="BH330" s="192">
        <f>IF(N330="sníž. přenesená",J330,0)</f>
        <v>0</v>
      </c>
      <c r="BI330" s="192">
        <f>IF(N330="nulová",J330,0)</f>
        <v>0</v>
      </c>
      <c r="BJ330" s="17" t="s">
        <v>80</v>
      </c>
      <c r="BK330" s="192">
        <f>ROUND(I330*H330,2)</f>
        <v>0</v>
      </c>
      <c r="BL330" s="17" t="s">
        <v>114</v>
      </c>
      <c r="BM330" s="191" t="s">
        <v>440</v>
      </c>
    </row>
    <row r="331" spans="2:51" s="12" customFormat="1" ht="11.25">
      <c r="B331" s="198"/>
      <c r="C331" s="199"/>
      <c r="D331" s="193" t="s">
        <v>139</v>
      </c>
      <c r="E331" s="200" t="s">
        <v>1</v>
      </c>
      <c r="F331" s="201" t="s">
        <v>441</v>
      </c>
      <c r="G331" s="199"/>
      <c r="H331" s="202">
        <v>9.09</v>
      </c>
      <c r="I331" s="203"/>
      <c r="J331" s="199"/>
      <c r="K331" s="199"/>
      <c r="L331" s="204"/>
      <c r="M331" s="205"/>
      <c r="N331" s="206"/>
      <c r="O331" s="206"/>
      <c r="P331" s="206"/>
      <c r="Q331" s="206"/>
      <c r="R331" s="206"/>
      <c r="S331" s="206"/>
      <c r="T331" s="207"/>
      <c r="AT331" s="208" t="s">
        <v>139</v>
      </c>
      <c r="AU331" s="208" t="s">
        <v>82</v>
      </c>
      <c r="AV331" s="12" t="s">
        <v>82</v>
      </c>
      <c r="AW331" s="12" t="s">
        <v>30</v>
      </c>
      <c r="AX331" s="12" t="s">
        <v>73</v>
      </c>
      <c r="AY331" s="208" t="s">
        <v>115</v>
      </c>
    </row>
    <row r="332" spans="2:51" s="12" customFormat="1" ht="11.25">
      <c r="B332" s="198"/>
      <c r="C332" s="199"/>
      <c r="D332" s="193" t="s">
        <v>139</v>
      </c>
      <c r="E332" s="200" t="s">
        <v>1</v>
      </c>
      <c r="F332" s="201" t="s">
        <v>442</v>
      </c>
      <c r="G332" s="199"/>
      <c r="H332" s="202">
        <v>9.09</v>
      </c>
      <c r="I332" s="203"/>
      <c r="J332" s="199"/>
      <c r="K332" s="199"/>
      <c r="L332" s="204"/>
      <c r="M332" s="205"/>
      <c r="N332" s="206"/>
      <c r="O332" s="206"/>
      <c r="P332" s="206"/>
      <c r="Q332" s="206"/>
      <c r="R332" s="206"/>
      <c r="S332" s="206"/>
      <c r="T332" s="207"/>
      <c r="AT332" s="208" t="s">
        <v>139</v>
      </c>
      <c r="AU332" s="208" t="s">
        <v>82</v>
      </c>
      <c r="AV332" s="12" t="s">
        <v>82</v>
      </c>
      <c r="AW332" s="12" t="s">
        <v>30</v>
      </c>
      <c r="AX332" s="12" t="s">
        <v>73</v>
      </c>
      <c r="AY332" s="208" t="s">
        <v>115</v>
      </c>
    </row>
    <row r="333" spans="2:51" s="13" customFormat="1" ht="11.25">
      <c r="B333" s="209"/>
      <c r="C333" s="210"/>
      <c r="D333" s="193" t="s">
        <v>139</v>
      </c>
      <c r="E333" s="211" t="s">
        <v>1</v>
      </c>
      <c r="F333" s="212" t="s">
        <v>141</v>
      </c>
      <c r="G333" s="210"/>
      <c r="H333" s="213">
        <v>18.18</v>
      </c>
      <c r="I333" s="214"/>
      <c r="J333" s="210"/>
      <c r="K333" s="210"/>
      <c r="L333" s="215"/>
      <c r="M333" s="216"/>
      <c r="N333" s="217"/>
      <c r="O333" s="217"/>
      <c r="P333" s="217"/>
      <c r="Q333" s="217"/>
      <c r="R333" s="217"/>
      <c r="S333" s="217"/>
      <c r="T333" s="218"/>
      <c r="AT333" s="219" t="s">
        <v>139</v>
      </c>
      <c r="AU333" s="219" t="s">
        <v>82</v>
      </c>
      <c r="AV333" s="13" t="s">
        <v>114</v>
      </c>
      <c r="AW333" s="13" t="s">
        <v>30</v>
      </c>
      <c r="AX333" s="13" t="s">
        <v>80</v>
      </c>
      <c r="AY333" s="219" t="s">
        <v>115</v>
      </c>
    </row>
    <row r="334" spans="1:65" s="2" customFormat="1" ht="37.9" customHeight="1">
      <c r="A334" s="34"/>
      <c r="B334" s="35"/>
      <c r="C334" s="179" t="s">
        <v>306</v>
      </c>
      <c r="D334" s="179" t="s">
        <v>116</v>
      </c>
      <c r="E334" s="180" t="s">
        <v>443</v>
      </c>
      <c r="F334" s="181" t="s">
        <v>444</v>
      </c>
      <c r="G334" s="182" t="s">
        <v>204</v>
      </c>
      <c r="H334" s="183">
        <v>40</v>
      </c>
      <c r="I334" s="184"/>
      <c r="J334" s="185">
        <f>ROUND(I334*H334,2)</f>
        <v>0</v>
      </c>
      <c r="K334" s="186"/>
      <c r="L334" s="39"/>
      <c r="M334" s="187" t="s">
        <v>1</v>
      </c>
      <c r="N334" s="188" t="s">
        <v>38</v>
      </c>
      <c r="O334" s="71"/>
      <c r="P334" s="189">
        <f>O334*H334</f>
        <v>0</v>
      </c>
      <c r="Q334" s="189">
        <v>0</v>
      </c>
      <c r="R334" s="189">
        <f>Q334*H334</f>
        <v>0</v>
      </c>
      <c r="S334" s="189">
        <v>0</v>
      </c>
      <c r="T334" s="190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1" t="s">
        <v>114</v>
      </c>
      <c r="AT334" s="191" t="s">
        <v>116</v>
      </c>
      <c r="AU334" s="191" t="s">
        <v>82</v>
      </c>
      <c r="AY334" s="17" t="s">
        <v>115</v>
      </c>
      <c r="BE334" s="192">
        <f>IF(N334="základní",J334,0)</f>
        <v>0</v>
      </c>
      <c r="BF334" s="192">
        <f>IF(N334="snížená",J334,0)</f>
        <v>0</v>
      </c>
      <c r="BG334" s="192">
        <f>IF(N334="zákl. přenesená",J334,0)</f>
        <v>0</v>
      </c>
      <c r="BH334" s="192">
        <f>IF(N334="sníž. přenesená",J334,0)</f>
        <v>0</v>
      </c>
      <c r="BI334" s="192">
        <f>IF(N334="nulová",J334,0)</f>
        <v>0</v>
      </c>
      <c r="BJ334" s="17" t="s">
        <v>80</v>
      </c>
      <c r="BK334" s="192">
        <f>ROUND(I334*H334,2)</f>
        <v>0</v>
      </c>
      <c r="BL334" s="17" t="s">
        <v>114</v>
      </c>
      <c r="BM334" s="191" t="s">
        <v>445</v>
      </c>
    </row>
    <row r="335" spans="2:51" s="12" customFormat="1" ht="11.25">
      <c r="B335" s="198"/>
      <c r="C335" s="199"/>
      <c r="D335" s="193" t="s">
        <v>139</v>
      </c>
      <c r="E335" s="200" t="s">
        <v>1</v>
      </c>
      <c r="F335" s="201" t="s">
        <v>446</v>
      </c>
      <c r="G335" s="199"/>
      <c r="H335" s="202">
        <v>40</v>
      </c>
      <c r="I335" s="203"/>
      <c r="J335" s="199"/>
      <c r="K335" s="199"/>
      <c r="L335" s="204"/>
      <c r="M335" s="205"/>
      <c r="N335" s="206"/>
      <c r="O335" s="206"/>
      <c r="P335" s="206"/>
      <c r="Q335" s="206"/>
      <c r="R335" s="206"/>
      <c r="S335" s="206"/>
      <c r="T335" s="207"/>
      <c r="AT335" s="208" t="s">
        <v>139</v>
      </c>
      <c r="AU335" s="208" t="s">
        <v>82</v>
      </c>
      <c r="AV335" s="12" t="s">
        <v>82</v>
      </c>
      <c r="AW335" s="12" t="s">
        <v>30</v>
      </c>
      <c r="AX335" s="12" t="s">
        <v>73</v>
      </c>
      <c r="AY335" s="208" t="s">
        <v>115</v>
      </c>
    </row>
    <row r="336" spans="2:51" s="13" customFormat="1" ht="11.25">
      <c r="B336" s="209"/>
      <c r="C336" s="210"/>
      <c r="D336" s="193" t="s">
        <v>139</v>
      </c>
      <c r="E336" s="211" t="s">
        <v>1</v>
      </c>
      <c r="F336" s="212" t="s">
        <v>141</v>
      </c>
      <c r="G336" s="210"/>
      <c r="H336" s="213">
        <v>40</v>
      </c>
      <c r="I336" s="214"/>
      <c r="J336" s="210"/>
      <c r="K336" s="210"/>
      <c r="L336" s="215"/>
      <c r="M336" s="216"/>
      <c r="N336" s="217"/>
      <c r="O336" s="217"/>
      <c r="P336" s="217"/>
      <c r="Q336" s="217"/>
      <c r="R336" s="217"/>
      <c r="S336" s="217"/>
      <c r="T336" s="218"/>
      <c r="AT336" s="219" t="s">
        <v>139</v>
      </c>
      <c r="AU336" s="219" t="s">
        <v>82</v>
      </c>
      <c r="AV336" s="13" t="s">
        <v>114</v>
      </c>
      <c r="AW336" s="13" t="s">
        <v>30</v>
      </c>
      <c r="AX336" s="13" t="s">
        <v>80</v>
      </c>
      <c r="AY336" s="219" t="s">
        <v>115</v>
      </c>
    </row>
    <row r="337" spans="1:65" s="2" customFormat="1" ht="16.5" customHeight="1">
      <c r="A337" s="34"/>
      <c r="B337" s="35"/>
      <c r="C337" s="243" t="s">
        <v>447</v>
      </c>
      <c r="D337" s="243" t="s">
        <v>278</v>
      </c>
      <c r="E337" s="244" t="s">
        <v>448</v>
      </c>
      <c r="F337" s="245" t="s">
        <v>449</v>
      </c>
      <c r="G337" s="246" t="s">
        <v>204</v>
      </c>
      <c r="H337" s="247">
        <v>40.4</v>
      </c>
      <c r="I337" s="248"/>
      <c r="J337" s="249">
        <f>ROUND(I337*H337,2)</f>
        <v>0</v>
      </c>
      <c r="K337" s="250"/>
      <c r="L337" s="251"/>
      <c r="M337" s="252" t="s">
        <v>1</v>
      </c>
      <c r="N337" s="253" t="s">
        <v>38</v>
      </c>
      <c r="O337" s="71"/>
      <c r="P337" s="189">
        <f>O337*H337</f>
        <v>0</v>
      </c>
      <c r="Q337" s="189">
        <v>0</v>
      </c>
      <c r="R337" s="189">
        <f>Q337*H337</f>
        <v>0</v>
      </c>
      <c r="S337" s="189">
        <v>0</v>
      </c>
      <c r="T337" s="190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1" t="s">
        <v>133</v>
      </c>
      <c r="AT337" s="191" t="s">
        <v>278</v>
      </c>
      <c r="AU337" s="191" t="s">
        <v>82</v>
      </c>
      <c r="AY337" s="17" t="s">
        <v>115</v>
      </c>
      <c r="BE337" s="192">
        <f>IF(N337="základní",J337,0)</f>
        <v>0</v>
      </c>
      <c r="BF337" s="192">
        <f>IF(N337="snížená",J337,0)</f>
        <v>0</v>
      </c>
      <c r="BG337" s="192">
        <f>IF(N337="zákl. přenesená",J337,0)</f>
        <v>0</v>
      </c>
      <c r="BH337" s="192">
        <f>IF(N337="sníž. přenesená",J337,0)</f>
        <v>0</v>
      </c>
      <c r="BI337" s="192">
        <f>IF(N337="nulová",J337,0)</f>
        <v>0</v>
      </c>
      <c r="BJ337" s="17" t="s">
        <v>80</v>
      </c>
      <c r="BK337" s="192">
        <f>ROUND(I337*H337,2)</f>
        <v>0</v>
      </c>
      <c r="BL337" s="17" t="s">
        <v>114</v>
      </c>
      <c r="BM337" s="191" t="s">
        <v>450</v>
      </c>
    </row>
    <row r="338" spans="2:51" s="12" customFormat="1" ht="11.25">
      <c r="B338" s="198"/>
      <c r="C338" s="199"/>
      <c r="D338" s="193" t="s">
        <v>139</v>
      </c>
      <c r="E338" s="200" t="s">
        <v>1</v>
      </c>
      <c r="F338" s="201" t="s">
        <v>451</v>
      </c>
      <c r="G338" s="199"/>
      <c r="H338" s="202">
        <v>40.4</v>
      </c>
      <c r="I338" s="203"/>
      <c r="J338" s="199"/>
      <c r="K338" s="199"/>
      <c r="L338" s="204"/>
      <c r="M338" s="205"/>
      <c r="N338" s="206"/>
      <c r="O338" s="206"/>
      <c r="P338" s="206"/>
      <c r="Q338" s="206"/>
      <c r="R338" s="206"/>
      <c r="S338" s="206"/>
      <c r="T338" s="207"/>
      <c r="AT338" s="208" t="s">
        <v>139</v>
      </c>
      <c r="AU338" s="208" t="s">
        <v>82</v>
      </c>
      <c r="AV338" s="12" t="s">
        <v>82</v>
      </c>
      <c r="AW338" s="12" t="s">
        <v>30</v>
      </c>
      <c r="AX338" s="12" t="s">
        <v>73</v>
      </c>
      <c r="AY338" s="208" t="s">
        <v>115</v>
      </c>
    </row>
    <row r="339" spans="2:51" s="13" customFormat="1" ht="11.25">
      <c r="B339" s="209"/>
      <c r="C339" s="210"/>
      <c r="D339" s="193" t="s">
        <v>139</v>
      </c>
      <c r="E339" s="211" t="s">
        <v>1</v>
      </c>
      <c r="F339" s="212" t="s">
        <v>141</v>
      </c>
      <c r="G339" s="210"/>
      <c r="H339" s="213">
        <v>40.4</v>
      </c>
      <c r="I339" s="214"/>
      <c r="J339" s="210"/>
      <c r="K339" s="210"/>
      <c r="L339" s="215"/>
      <c r="M339" s="216"/>
      <c r="N339" s="217"/>
      <c r="O339" s="217"/>
      <c r="P339" s="217"/>
      <c r="Q339" s="217"/>
      <c r="R339" s="217"/>
      <c r="S339" s="217"/>
      <c r="T339" s="218"/>
      <c r="AT339" s="219" t="s">
        <v>139</v>
      </c>
      <c r="AU339" s="219" t="s">
        <v>82</v>
      </c>
      <c r="AV339" s="13" t="s">
        <v>114</v>
      </c>
      <c r="AW339" s="13" t="s">
        <v>30</v>
      </c>
      <c r="AX339" s="13" t="s">
        <v>80</v>
      </c>
      <c r="AY339" s="219" t="s">
        <v>115</v>
      </c>
    </row>
    <row r="340" spans="1:65" s="2" customFormat="1" ht="33" customHeight="1">
      <c r="A340" s="34"/>
      <c r="B340" s="35"/>
      <c r="C340" s="179" t="s">
        <v>311</v>
      </c>
      <c r="D340" s="179" t="s">
        <v>116</v>
      </c>
      <c r="E340" s="180" t="s">
        <v>452</v>
      </c>
      <c r="F340" s="181" t="s">
        <v>453</v>
      </c>
      <c r="G340" s="182" t="s">
        <v>204</v>
      </c>
      <c r="H340" s="183">
        <v>12</v>
      </c>
      <c r="I340" s="184"/>
      <c r="J340" s="185">
        <f>ROUND(I340*H340,2)</f>
        <v>0</v>
      </c>
      <c r="K340" s="186"/>
      <c r="L340" s="39"/>
      <c r="M340" s="187" t="s">
        <v>1</v>
      </c>
      <c r="N340" s="188" t="s">
        <v>38</v>
      </c>
      <c r="O340" s="71"/>
      <c r="P340" s="189">
        <f>O340*H340</f>
        <v>0</v>
      </c>
      <c r="Q340" s="189">
        <v>0</v>
      </c>
      <c r="R340" s="189">
        <f>Q340*H340</f>
        <v>0</v>
      </c>
      <c r="S340" s="189">
        <v>0</v>
      </c>
      <c r="T340" s="190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1" t="s">
        <v>114</v>
      </c>
      <c r="AT340" s="191" t="s">
        <v>116</v>
      </c>
      <c r="AU340" s="191" t="s">
        <v>82</v>
      </c>
      <c r="AY340" s="17" t="s">
        <v>115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17" t="s">
        <v>80</v>
      </c>
      <c r="BK340" s="192">
        <f>ROUND(I340*H340,2)</f>
        <v>0</v>
      </c>
      <c r="BL340" s="17" t="s">
        <v>114</v>
      </c>
      <c r="BM340" s="191" t="s">
        <v>454</v>
      </c>
    </row>
    <row r="341" spans="2:51" s="12" customFormat="1" ht="22.5">
      <c r="B341" s="198"/>
      <c r="C341" s="199"/>
      <c r="D341" s="193" t="s">
        <v>139</v>
      </c>
      <c r="E341" s="200" t="s">
        <v>1</v>
      </c>
      <c r="F341" s="201" t="s">
        <v>455</v>
      </c>
      <c r="G341" s="199"/>
      <c r="H341" s="202">
        <v>12</v>
      </c>
      <c r="I341" s="203"/>
      <c r="J341" s="199"/>
      <c r="K341" s="199"/>
      <c r="L341" s="204"/>
      <c r="M341" s="205"/>
      <c r="N341" s="206"/>
      <c r="O341" s="206"/>
      <c r="P341" s="206"/>
      <c r="Q341" s="206"/>
      <c r="R341" s="206"/>
      <c r="S341" s="206"/>
      <c r="T341" s="207"/>
      <c r="AT341" s="208" t="s">
        <v>139</v>
      </c>
      <c r="AU341" s="208" t="s">
        <v>82</v>
      </c>
      <c r="AV341" s="12" t="s">
        <v>82</v>
      </c>
      <c r="AW341" s="12" t="s">
        <v>30</v>
      </c>
      <c r="AX341" s="12" t="s">
        <v>73</v>
      </c>
      <c r="AY341" s="208" t="s">
        <v>115</v>
      </c>
    </row>
    <row r="342" spans="2:51" s="13" customFormat="1" ht="11.25">
      <c r="B342" s="209"/>
      <c r="C342" s="210"/>
      <c r="D342" s="193" t="s">
        <v>139</v>
      </c>
      <c r="E342" s="211" t="s">
        <v>1</v>
      </c>
      <c r="F342" s="212" t="s">
        <v>141</v>
      </c>
      <c r="G342" s="210"/>
      <c r="H342" s="213">
        <v>12</v>
      </c>
      <c r="I342" s="214"/>
      <c r="J342" s="210"/>
      <c r="K342" s="210"/>
      <c r="L342" s="215"/>
      <c r="M342" s="216"/>
      <c r="N342" s="217"/>
      <c r="O342" s="217"/>
      <c r="P342" s="217"/>
      <c r="Q342" s="217"/>
      <c r="R342" s="217"/>
      <c r="S342" s="217"/>
      <c r="T342" s="218"/>
      <c r="AT342" s="219" t="s">
        <v>139</v>
      </c>
      <c r="AU342" s="219" t="s">
        <v>82</v>
      </c>
      <c r="AV342" s="13" t="s">
        <v>114</v>
      </c>
      <c r="AW342" s="13" t="s">
        <v>30</v>
      </c>
      <c r="AX342" s="13" t="s">
        <v>80</v>
      </c>
      <c r="AY342" s="219" t="s">
        <v>115</v>
      </c>
    </row>
    <row r="343" spans="1:65" s="2" customFormat="1" ht="16.5" customHeight="1">
      <c r="A343" s="34"/>
      <c r="B343" s="35"/>
      <c r="C343" s="243" t="s">
        <v>456</v>
      </c>
      <c r="D343" s="243" t="s">
        <v>278</v>
      </c>
      <c r="E343" s="244" t="s">
        <v>457</v>
      </c>
      <c r="F343" s="245" t="s">
        <v>458</v>
      </c>
      <c r="G343" s="246" t="s">
        <v>204</v>
      </c>
      <c r="H343" s="247">
        <v>12</v>
      </c>
      <c r="I343" s="248"/>
      <c r="J343" s="249">
        <f>ROUND(I343*H343,2)</f>
        <v>0</v>
      </c>
      <c r="K343" s="250"/>
      <c r="L343" s="251"/>
      <c r="M343" s="252" t="s">
        <v>1</v>
      </c>
      <c r="N343" s="253" t="s">
        <v>38</v>
      </c>
      <c r="O343" s="71"/>
      <c r="P343" s="189">
        <f>O343*H343</f>
        <v>0</v>
      </c>
      <c r="Q343" s="189">
        <v>0</v>
      </c>
      <c r="R343" s="189">
        <f>Q343*H343</f>
        <v>0</v>
      </c>
      <c r="S343" s="189">
        <v>0</v>
      </c>
      <c r="T343" s="190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1" t="s">
        <v>133</v>
      </c>
      <c r="AT343" s="191" t="s">
        <v>278</v>
      </c>
      <c r="AU343" s="191" t="s">
        <v>82</v>
      </c>
      <c r="AY343" s="17" t="s">
        <v>115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17" t="s">
        <v>80</v>
      </c>
      <c r="BK343" s="192">
        <f>ROUND(I343*H343,2)</f>
        <v>0</v>
      </c>
      <c r="BL343" s="17" t="s">
        <v>114</v>
      </c>
      <c r="BM343" s="191" t="s">
        <v>459</v>
      </c>
    </row>
    <row r="344" spans="1:65" s="2" customFormat="1" ht="24.2" customHeight="1">
      <c r="A344" s="34"/>
      <c r="B344" s="35"/>
      <c r="C344" s="179" t="s">
        <v>315</v>
      </c>
      <c r="D344" s="179" t="s">
        <v>116</v>
      </c>
      <c r="E344" s="180" t="s">
        <v>460</v>
      </c>
      <c r="F344" s="181" t="s">
        <v>461</v>
      </c>
      <c r="G344" s="182" t="s">
        <v>196</v>
      </c>
      <c r="H344" s="183">
        <v>80</v>
      </c>
      <c r="I344" s="184"/>
      <c r="J344" s="185">
        <f>ROUND(I344*H344,2)</f>
        <v>0</v>
      </c>
      <c r="K344" s="186"/>
      <c r="L344" s="39"/>
      <c r="M344" s="187" t="s">
        <v>1</v>
      </c>
      <c r="N344" s="188" t="s">
        <v>38</v>
      </c>
      <c r="O344" s="71"/>
      <c r="P344" s="189">
        <f>O344*H344</f>
        <v>0</v>
      </c>
      <c r="Q344" s="189">
        <v>0</v>
      </c>
      <c r="R344" s="189">
        <f>Q344*H344</f>
        <v>0</v>
      </c>
      <c r="S344" s="189">
        <v>0</v>
      </c>
      <c r="T344" s="190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1" t="s">
        <v>114</v>
      </c>
      <c r="AT344" s="191" t="s">
        <v>116</v>
      </c>
      <c r="AU344" s="191" t="s">
        <v>82</v>
      </c>
      <c r="AY344" s="17" t="s">
        <v>115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7" t="s">
        <v>80</v>
      </c>
      <c r="BK344" s="192">
        <f>ROUND(I344*H344,2)</f>
        <v>0</v>
      </c>
      <c r="BL344" s="17" t="s">
        <v>114</v>
      </c>
      <c r="BM344" s="191" t="s">
        <v>462</v>
      </c>
    </row>
    <row r="345" spans="2:51" s="12" customFormat="1" ht="11.25">
      <c r="B345" s="198"/>
      <c r="C345" s="199"/>
      <c r="D345" s="193" t="s">
        <v>139</v>
      </c>
      <c r="E345" s="200" t="s">
        <v>1</v>
      </c>
      <c r="F345" s="201" t="s">
        <v>463</v>
      </c>
      <c r="G345" s="199"/>
      <c r="H345" s="202">
        <v>80</v>
      </c>
      <c r="I345" s="203"/>
      <c r="J345" s="199"/>
      <c r="K345" s="199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139</v>
      </c>
      <c r="AU345" s="208" t="s">
        <v>82</v>
      </c>
      <c r="AV345" s="12" t="s">
        <v>82</v>
      </c>
      <c r="AW345" s="12" t="s">
        <v>30</v>
      </c>
      <c r="AX345" s="12" t="s">
        <v>73</v>
      </c>
      <c r="AY345" s="208" t="s">
        <v>115</v>
      </c>
    </row>
    <row r="346" spans="2:51" s="13" customFormat="1" ht="11.25">
      <c r="B346" s="209"/>
      <c r="C346" s="210"/>
      <c r="D346" s="193" t="s">
        <v>139</v>
      </c>
      <c r="E346" s="211" t="s">
        <v>1</v>
      </c>
      <c r="F346" s="212" t="s">
        <v>141</v>
      </c>
      <c r="G346" s="210"/>
      <c r="H346" s="213">
        <v>80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139</v>
      </c>
      <c r="AU346" s="219" t="s">
        <v>82</v>
      </c>
      <c r="AV346" s="13" t="s">
        <v>114</v>
      </c>
      <c r="AW346" s="13" t="s">
        <v>30</v>
      </c>
      <c r="AX346" s="13" t="s">
        <v>80</v>
      </c>
      <c r="AY346" s="219" t="s">
        <v>115</v>
      </c>
    </row>
    <row r="347" spans="1:65" s="2" customFormat="1" ht="33" customHeight="1">
      <c r="A347" s="34"/>
      <c r="B347" s="35"/>
      <c r="C347" s="179" t="s">
        <v>464</v>
      </c>
      <c r="D347" s="179" t="s">
        <v>116</v>
      </c>
      <c r="E347" s="180" t="s">
        <v>465</v>
      </c>
      <c r="F347" s="181" t="s">
        <v>466</v>
      </c>
      <c r="G347" s="182" t="s">
        <v>204</v>
      </c>
      <c r="H347" s="183">
        <v>15</v>
      </c>
      <c r="I347" s="184"/>
      <c r="J347" s="185">
        <f>ROUND(I347*H347,2)</f>
        <v>0</v>
      </c>
      <c r="K347" s="186"/>
      <c r="L347" s="39"/>
      <c r="M347" s="187" t="s">
        <v>1</v>
      </c>
      <c r="N347" s="188" t="s">
        <v>38</v>
      </c>
      <c r="O347" s="71"/>
      <c r="P347" s="189">
        <f>O347*H347</f>
        <v>0</v>
      </c>
      <c r="Q347" s="189">
        <v>0</v>
      </c>
      <c r="R347" s="189">
        <f>Q347*H347</f>
        <v>0</v>
      </c>
      <c r="S347" s="189">
        <v>0</v>
      </c>
      <c r="T347" s="190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1" t="s">
        <v>114</v>
      </c>
      <c r="AT347" s="191" t="s">
        <v>116</v>
      </c>
      <c r="AU347" s="191" t="s">
        <v>82</v>
      </c>
      <c r="AY347" s="17" t="s">
        <v>115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17" t="s">
        <v>80</v>
      </c>
      <c r="BK347" s="192">
        <f>ROUND(I347*H347,2)</f>
        <v>0</v>
      </c>
      <c r="BL347" s="17" t="s">
        <v>114</v>
      </c>
      <c r="BM347" s="191" t="s">
        <v>467</v>
      </c>
    </row>
    <row r="348" spans="1:65" s="2" customFormat="1" ht="21.75" customHeight="1">
      <c r="A348" s="34"/>
      <c r="B348" s="35"/>
      <c r="C348" s="179" t="s">
        <v>320</v>
      </c>
      <c r="D348" s="179" t="s">
        <v>116</v>
      </c>
      <c r="E348" s="180" t="s">
        <v>468</v>
      </c>
      <c r="F348" s="181" t="s">
        <v>469</v>
      </c>
      <c r="G348" s="182" t="s">
        <v>204</v>
      </c>
      <c r="H348" s="183">
        <v>15</v>
      </c>
      <c r="I348" s="184"/>
      <c r="J348" s="185">
        <f>ROUND(I348*H348,2)</f>
        <v>0</v>
      </c>
      <c r="K348" s="186"/>
      <c r="L348" s="39"/>
      <c r="M348" s="187" t="s">
        <v>1</v>
      </c>
      <c r="N348" s="188" t="s">
        <v>38</v>
      </c>
      <c r="O348" s="71"/>
      <c r="P348" s="189">
        <f>O348*H348</f>
        <v>0</v>
      </c>
      <c r="Q348" s="189">
        <v>0</v>
      </c>
      <c r="R348" s="189">
        <f>Q348*H348</f>
        <v>0</v>
      </c>
      <c r="S348" s="189">
        <v>0</v>
      </c>
      <c r="T348" s="190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1" t="s">
        <v>114</v>
      </c>
      <c r="AT348" s="191" t="s">
        <v>116</v>
      </c>
      <c r="AU348" s="191" t="s">
        <v>82</v>
      </c>
      <c r="AY348" s="17" t="s">
        <v>115</v>
      </c>
      <c r="BE348" s="192">
        <f>IF(N348="základní",J348,0)</f>
        <v>0</v>
      </c>
      <c r="BF348" s="192">
        <f>IF(N348="snížená",J348,0)</f>
        <v>0</v>
      </c>
      <c r="BG348" s="192">
        <f>IF(N348="zákl. přenesená",J348,0)</f>
        <v>0</v>
      </c>
      <c r="BH348" s="192">
        <f>IF(N348="sníž. přenesená",J348,0)</f>
        <v>0</v>
      </c>
      <c r="BI348" s="192">
        <f>IF(N348="nulová",J348,0)</f>
        <v>0</v>
      </c>
      <c r="BJ348" s="17" t="s">
        <v>80</v>
      </c>
      <c r="BK348" s="192">
        <f>ROUND(I348*H348,2)</f>
        <v>0</v>
      </c>
      <c r="BL348" s="17" t="s">
        <v>114</v>
      </c>
      <c r="BM348" s="191" t="s">
        <v>470</v>
      </c>
    </row>
    <row r="349" spans="2:51" s="12" customFormat="1" ht="11.25">
      <c r="B349" s="198"/>
      <c r="C349" s="199"/>
      <c r="D349" s="193" t="s">
        <v>139</v>
      </c>
      <c r="E349" s="200" t="s">
        <v>1</v>
      </c>
      <c r="F349" s="201" t="s">
        <v>471</v>
      </c>
      <c r="G349" s="199"/>
      <c r="H349" s="202">
        <v>15</v>
      </c>
      <c r="I349" s="203"/>
      <c r="J349" s="199"/>
      <c r="K349" s="199"/>
      <c r="L349" s="204"/>
      <c r="M349" s="205"/>
      <c r="N349" s="206"/>
      <c r="O349" s="206"/>
      <c r="P349" s="206"/>
      <c r="Q349" s="206"/>
      <c r="R349" s="206"/>
      <c r="S349" s="206"/>
      <c r="T349" s="207"/>
      <c r="AT349" s="208" t="s">
        <v>139</v>
      </c>
      <c r="AU349" s="208" t="s">
        <v>82</v>
      </c>
      <c r="AV349" s="12" t="s">
        <v>82</v>
      </c>
      <c r="AW349" s="12" t="s">
        <v>30</v>
      </c>
      <c r="AX349" s="12" t="s">
        <v>73</v>
      </c>
      <c r="AY349" s="208" t="s">
        <v>115</v>
      </c>
    </row>
    <row r="350" spans="2:51" s="13" customFormat="1" ht="11.25">
      <c r="B350" s="209"/>
      <c r="C350" s="210"/>
      <c r="D350" s="193" t="s">
        <v>139</v>
      </c>
      <c r="E350" s="211" t="s">
        <v>1</v>
      </c>
      <c r="F350" s="212" t="s">
        <v>141</v>
      </c>
      <c r="G350" s="210"/>
      <c r="H350" s="213">
        <v>15</v>
      </c>
      <c r="I350" s="214"/>
      <c r="J350" s="210"/>
      <c r="K350" s="210"/>
      <c r="L350" s="215"/>
      <c r="M350" s="216"/>
      <c r="N350" s="217"/>
      <c r="O350" s="217"/>
      <c r="P350" s="217"/>
      <c r="Q350" s="217"/>
      <c r="R350" s="217"/>
      <c r="S350" s="217"/>
      <c r="T350" s="218"/>
      <c r="AT350" s="219" t="s">
        <v>139</v>
      </c>
      <c r="AU350" s="219" t="s">
        <v>82</v>
      </c>
      <c r="AV350" s="13" t="s">
        <v>114</v>
      </c>
      <c r="AW350" s="13" t="s">
        <v>30</v>
      </c>
      <c r="AX350" s="13" t="s">
        <v>80</v>
      </c>
      <c r="AY350" s="219" t="s">
        <v>115</v>
      </c>
    </row>
    <row r="351" spans="1:65" s="2" customFormat="1" ht="21.75" customHeight="1">
      <c r="A351" s="34"/>
      <c r="B351" s="35"/>
      <c r="C351" s="179" t="s">
        <v>472</v>
      </c>
      <c r="D351" s="179" t="s">
        <v>116</v>
      </c>
      <c r="E351" s="180" t="s">
        <v>473</v>
      </c>
      <c r="F351" s="181" t="s">
        <v>474</v>
      </c>
      <c r="G351" s="182" t="s">
        <v>204</v>
      </c>
      <c r="H351" s="183">
        <v>100</v>
      </c>
      <c r="I351" s="184"/>
      <c r="J351" s="185">
        <f>ROUND(I351*H351,2)</f>
        <v>0</v>
      </c>
      <c r="K351" s="186"/>
      <c r="L351" s="39"/>
      <c r="M351" s="187" t="s">
        <v>1</v>
      </c>
      <c r="N351" s="188" t="s">
        <v>38</v>
      </c>
      <c r="O351" s="71"/>
      <c r="P351" s="189">
        <f>O351*H351</f>
        <v>0</v>
      </c>
      <c r="Q351" s="189">
        <v>0</v>
      </c>
      <c r="R351" s="189">
        <f>Q351*H351</f>
        <v>0</v>
      </c>
      <c r="S351" s="189">
        <v>0</v>
      </c>
      <c r="T351" s="190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1" t="s">
        <v>114</v>
      </c>
      <c r="AT351" s="191" t="s">
        <v>116</v>
      </c>
      <c r="AU351" s="191" t="s">
        <v>82</v>
      </c>
      <c r="AY351" s="17" t="s">
        <v>115</v>
      </c>
      <c r="BE351" s="192">
        <f>IF(N351="základní",J351,0)</f>
        <v>0</v>
      </c>
      <c r="BF351" s="192">
        <f>IF(N351="snížená",J351,0)</f>
        <v>0</v>
      </c>
      <c r="BG351" s="192">
        <f>IF(N351="zákl. přenesená",J351,0)</f>
        <v>0</v>
      </c>
      <c r="BH351" s="192">
        <f>IF(N351="sníž. přenesená",J351,0)</f>
        <v>0</v>
      </c>
      <c r="BI351" s="192">
        <f>IF(N351="nulová",J351,0)</f>
        <v>0</v>
      </c>
      <c r="BJ351" s="17" t="s">
        <v>80</v>
      </c>
      <c r="BK351" s="192">
        <f>ROUND(I351*H351,2)</f>
        <v>0</v>
      </c>
      <c r="BL351" s="17" t="s">
        <v>114</v>
      </c>
      <c r="BM351" s="191" t="s">
        <v>475</v>
      </c>
    </row>
    <row r="352" spans="2:51" s="12" customFormat="1" ht="11.25">
      <c r="B352" s="198"/>
      <c r="C352" s="199"/>
      <c r="D352" s="193" t="s">
        <v>139</v>
      </c>
      <c r="E352" s="200" t="s">
        <v>1</v>
      </c>
      <c r="F352" s="201" t="s">
        <v>476</v>
      </c>
      <c r="G352" s="199"/>
      <c r="H352" s="202">
        <v>100</v>
      </c>
      <c r="I352" s="203"/>
      <c r="J352" s="199"/>
      <c r="K352" s="199"/>
      <c r="L352" s="204"/>
      <c r="M352" s="205"/>
      <c r="N352" s="206"/>
      <c r="O352" s="206"/>
      <c r="P352" s="206"/>
      <c r="Q352" s="206"/>
      <c r="R352" s="206"/>
      <c r="S352" s="206"/>
      <c r="T352" s="207"/>
      <c r="AT352" s="208" t="s">
        <v>139</v>
      </c>
      <c r="AU352" s="208" t="s">
        <v>82</v>
      </c>
      <c r="AV352" s="12" t="s">
        <v>82</v>
      </c>
      <c r="AW352" s="12" t="s">
        <v>30</v>
      </c>
      <c r="AX352" s="12" t="s">
        <v>73</v>
      </c>
      <c r="AY352" s="208" t="s">
        <v>115</v>
      </c>
    </row>
    <row r="353" spans="2:51" s="13" customFormat="1" ht="11.25">
      <c r="B353" s="209"/>
      <c r="C353" s="210"/>
      <c r="D353" s="193" t="s">
        <v>139</v>
      </c>
      <c r="E353" s="211" t="s">
        <v>1</v>
      </c>
      <c r="F353" s="212" t="s">
        <v>141</v>
      </c>
      <c r="G353" s="210"/>
      <c r="H353" s="213">
        <v>100</v>
      </c>
      <c r="I353" s="214"/>
      <c r="J353" s="210"/>
      <c r="K353" s="210"/>
      <c r="L353" s="215"/>
      <c r="M353" s="216"/>
      <c r="N353" s="217"/>
      <c r="O353" s="217"/>
      <c r="P353" s="217"/>
      <c r="Q353" s="217"/>
      <c r="R353" s="217"/>
      <c r="S353" s="217"/>
      <c r="T353" s="218"/>
      <c r="AT353" s="219" t="s">
        <v>139</v>
      </c>
      <c r="AU353" s="219" t="s">
        <v>82</v>
      </c>
      <c r="AV353" s="13" t="s">
        <v>114</v>
      </c>
      <c r="AW353" s="13" t="s">
        <v>30</v>
      </c>
      <c r="AX353" s="13" t="s">
        <v>80</v>
      </c>
      <c r="AY353" s="219" t="s">
        <v>115</v>
      </c>
    </row>
    <row r="354" spans="1:65" s="2" customFormat="1" ht="24.2" customHeight="1">
      <c r="A354" s="34"/>
      <c r="B354" s="35"/>
      <c r="C354" s="179" t="s">
        <v>323</v>
      </c>
      <c r="D354" s="179" t="s">
        <v>116</v>
      </c>
      <c r="E354" s="180" t="s">
        <v>477</v>
      </c>
      <c r="F354" s="181" t="s">
        <v>478</v>
      </c>
      <c r="G354" s="182" t="s">
        <v>204</v>
      </c>
      <c r="H354" s="183">
        <v>2</v>
      </c>
      <c r="I354" s="184"/>
      <c r="J354" s="185">
        <f>ROUND(I354*H354,2)</f>
        <v>0</v>
      </c>
      <c r="K354" s="186"/>
      <c r="L354" s="39"/>
      <c r="M354" s="187" t="s">
        <v>1</v>
      </c>
      <c r="N354" s="188" t="s">
        <v>38</v>
      </c>
      <c r="O354" s="71"/>
      <c r="P354" s="189">
        <f>O354*H354</f>
        <v>0</v>
      </c>
      <c r="Q354" s="189">
        <v>0</v>
      </c>
      <c r="R354" s="189">
        <f>Q354*H354</f>
        <v>0</v>
      </c>
      <c r="S354" s="189">
        <v>0</v>
      </c>
      <c r="T354" s="190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1" t="s">
        <v>114</v>
      </c>
      <c r="AT354" s="191" t="s">
        <v>116</v>
      </c>
      <c r="AU354" s="191" t="s">
        <v>82</v>
      </c>
      <c r="AY354" s="17" t="s">
        <v>115</v>
      </c>
      <c r="BE354" s="192">
        <f>IF(N354="základní",J354,0)</f>
        <v>0</v>
      </c>
      <c r="BF354" s="192">
        <f>IF(N354="snížená",J354,0)</f>
        <v>0</v>
      </c>
      <c r="BG354" s="192">
        <f>IF(N354="zákl. přenesená",J354,0)</f>
        <v>0</v>
      </c>
      <c r="BH354" s="192">
        <f>IF(N354="sníž. přenesená",J354,0)</f>
        <v>0</v>
      </c>
      <c r="BI354" s="192">
        <f>IF(N354="nulová",J354,0)</f>
        <v>0</v>
      </c>
      <c r="BJ354" s="17" t="s">
        <v>80</v>
      </c>
      <c r="BK354" s="192">
        <f>ROUND(I354*H354,2)</f>
        <v>0</v>
      </c>
      <c r="BL354" s="17" t="s">
        <v>114</v>
      </c>
      <c r="BM354" s="191" t="s">
        <v>479</v>
      </c>
    </row>
    <row r="355" spans="2:51" s="12" customFormat="1" ht="11.25">
      <c r="B355" s="198"/>
      <c r="C355" s="199"/>
      <c r="D355" s="193" t="s">
        <v>139</v>
      </c>
      <c r="E355" s="200" t="s">
        <v>1</v>
      </c>
      <c r="F355" s="201" t="s">
        <v>480</v>
      </c>
      <c r="G355" s="199"/>
      <c r="H355" s="202">
        <v>2</v>
      </c>
      <c r="I355" s="203"/>
      <c r="J355" s="199"/>
      <c r="K355" s="199"/>
      <c r="L355" s="204"/>
      <c r="M355" s="205"/>
      <c r="N355" s="206"/>
      <c r="O355" s="206"/>
      <c r="P355" s="206"/>
      <c r="Q355" s="206"/>
      <c r="R355" s="206"/>
      <c r="S355" s="206"/>
      <c r="T355" s="207"/>
      <c r="AT355" s="208" t="s">
        <v>139</v>
      </c>
      <c r="AU355" s="208" t="s">
        <v>82</v>
      </c>
      <c r="AV355" s="12" t="s">
        <v>82</v>
      </c>
      <c r="AW355" s="12" t="s">
        <v>30</v>
      </c>
      <c r="AX355" s="12" t="s">
        <v>73</v>
      </c>
      <c r="AY355" s="208" t="s">
        <v>115</v>
      </c>
    </row>
    <row r="356" spans="2:51" s="13" customFormat="1" ht="11.25">
      <c r="B356" s="209"/>
      <c r="C356" s="210"/>
      <c r="D356" s="193" t="s">
        <v>139</v>
      </c>
      <c r="E356" s="211" t="s">
        <v>1</v>
      </c>
      <c r="F356" s="212" t="s">
        <v>141</v>
      </c>
      <c r="G356" s="210"/>
      <c r="H356" s="213">
        <v>2</v>
      </c>
      <c r="I356" s="214"/>
      <c r="J356" s="210"/>
      <c r="K356" s="210"/>
      <c r="L356" s="215"/>
      <c r="M356" s="216"/>
      <c r="N356" s="217"/>
      <c r="O356" s="217"/>
      <c r="P356" s="217"/>
      <c r="Q356" s="217"/>
      <c r="R356" s="217"/>
      <c r="S356" s="217"/>
      <c r="T356" s="218"/>
      <c r="AT356" s="219" t="s">
        <v>139</v>
      </c>
      <c r="AU356" s="219" t="s">
        <v>82</v>
      </c>
      <c r="AV356" s="13" t="s">
        <v>114</v>
      </c>
      <c r="AW356" s="13" t="s">
        <v>30</v>
      </c>
      <c r="AX356" s="13" t="s">
        <v>80</v>
      </c>
      <c r="AY356" s="219" t="s">
        <v>115</v>
      </c>
    </row>
    <row r="357" spans="1:65" s="2" customFormat="1" ht="24.2" customHeight="1">
      <c r="A357" s="34"/>
      <c r="B357" s="35"/>
      <c r="C357" s="243" t="s">
        <v>481</v>
      </c>
      <c r="D357" s="243" t="s">
        <v>278</v>
      </c>
      <c r="E357" s="244" t="s">
        <v>482</v>
      </c>
      <c r="F357" s="245" t="s">
        <v>483</v>
      </c>
      <c r="G357" s="246" t="s">
        <v>185</v>
      </c>
      <c r="H357" s="247">
        <v>6.121</v>
      </c>
      <c r="I357" s="248"/>
      <c r="J357" s="249">
        <f>ROUND(I357*H357,2)</f>
        <v>0</v>
      </c>
      <c r="K357" s="250"/>
      <c r="L357" s="251"/>
      <c r="M357" s="252" t="s">
        <v>1</v>
      </c>
      <c r="N357" s="253" t="s">
        <v>38</v>
      </c>
      <c r="O357" s="71"/>
      <c r="P357" s="189">
        <f>O357*H357</f>
        <v>0</v>
      </c>
      <c r="Q357" s="189">
        <v>0</v>
      </c>
      <c r="R357" s="189">
        <f>Q357*H357</f>
        <v>0</v>
      </c>
      <c r="S357" s="189">
        <v>0</v>
      </c>
      <c r="T357" s="190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1" t="s">
        <v>133</v>
      </c>
      <c r="AT357" s="191" t="s">
        <v>278</v>
      </c>
      <c r="AU357" s="191" t="s">
        <v>82</v>
      </c>
      <c r="AY357" s="17" t="s">
        <v>115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17" t="s">
        <v>80</v>
      </c>
      <c r="BK357" s="192">
        <f>ROUND(I357*H357,2)</f>
        <v>0</v>
      </c>
      <c r="BL357" s="17" t="s">
        <v>114</v>
      </c>
      <c r="BM357" s="191" t="s">
        <v>484</v>
      </c>
    </row>
    <row r="358" spans="2:51" s="12" customFormat="1" ht="11.25">
      <c r="B358" s="198"/>
      <c r="C358" s="199"/>
      <c r="D358" s="193" t="s">
        <v>139</v>
      </c>
      <c r="E358" s="200" t="s">
        <v>1</v>
      </c>
      <c r="F358" s="201" t="s">
        <v>485</v>
      </c>
      <c r="G358" s="199"/>
      <c r="H358" s="202">
        <v>6.121</v>
      </c>
      <c r="I358" s="203"/>
      <c r="J358" s="199"/>
      <c r="K358" s="199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139</v>
      </c>
      <c r="AU358" s="208" t="s">
        <v>82</v>
      </c>
      <c r="AV358" s="12" t="s">
        <v>82</v>
      </c>
      <c r="AW358" s="12" t="s">
        <v>30</v>
      </c>
      <c r="AX358" s="12" t="s">
        <v>73</v>
      </c>
      <c r="AY358" s="208" t="s">
        <v>115</v>
      </c>
    </row>
    <row r="359" spans="2:51" s="13" customFormat="1" ht="11.25">
      <c r="B359" s="209"/>
      <c r="C359" s="210"/>
      <c r="D359" s="193" t="s">
        <v>139</v>
      </c>
      <c r="E359" s="211" t="s">
        <v>1</v>
      </c>
      <c r="F359" s="212" t="s">
        <v>141</v>
      </c>
      <c r="G359" s="210"/>
      <c r="H359" s="213">
        <v>6.121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139</v>
      </c>
      <c r="AU359" s="219" t="s">
        <v>82</v>
      </c>
      <c r="AV359" s="13" t="s">
        <v>114</v>
      </c>
      <c r="AW359" s="13" t="s">
        <v>30</v>
      </c>
      <c r="AX359" s="13" t="s">
        <v>80</v>
      </c>
      <c r="AY359" s="219" t="s">
        <v>115</v>
      </c>
    </row>
    <row r="360" spans="1:65" s="2" customFormat="1" ht="24.2" customHeight="1">
      <c r="A360" s="34"/>
      <c r="B360" s="35"/>
      <c r="C360" s="179" t="s">
        <v>328</v>
      </c>
      <c r="D360" s="179" t="s">
        <v>116</v>
      </c>
      <c r="E360" s="180" t="s">
        <v>486</v>
      </c>
      <c r="F360" s="181" t="s">
        <v>487</v>
      </c>
      <c r="G360" s="182" t="s">
        <v>488</v>
      </c>
      <c r="H360" s="183">
        <v>1</v>
      </c>
      <c r="I360" s="184"/>
      <c r="J360" s="185">
        <f>ROUND(I360*H360,2)</f>
        <v>0</v>
      </c>
      <c r="K360" s="186"/>
      <c r="L360" s="39"/>
      <c r="M360" s="187" t="s">
        <v>1</v>
      </c>
      <c r="N360" s="188" t="s">
        <v>38</v>
      </c>
      <c r="O360" s="71"/>
      <c r="P360" s="189">
        <f>O360*H360</f>
        <v>0</v>
      </c>
      <c r="Q360" s="189">
        <v>0</v>
      </c>
      <c r="R360" s="189">
        <f>Q360*H360</f>
        <v>0</v>
      </c>
      <c r="S360" s="189">
        <v>0</v>
      </c>
      <c r="T360" s="190">
        <f>S360*H360</f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1" t="s">
        <v>114</v>
      </c>
      <c r="AT360" s="191" t="s">
        <v>116</v>
      </c>
      <c r="AU360" s="191" t="s">
        <v>82</v>
      </c>
      <c r="AY360" s="17" t="s">
        <v>115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7" t="s">
        <v>80</v>
      </c>
      <c r="BK360" s="192">
        <f>ROUND(I360*H360,2)</f>
        <v>0</v>
      </c>
      <c r="BL360" s="17" t="s">
        <v>114</v>
      </c>
      <c r="BM360" s="191" t="s">
        <v>489</v>
      </c>
    </row>
    <row r="361" spans="2:51" s="15" customFormat="1" ht="22.5">
      <c r="B361" s="233"/>
      <c r="C361" s="234"/>
      <c r="D361" s="193" t="s">
        <v>139</v>
      </c>
      <c r="E361" s="235" t="s">
        <v>1</v>
      </c>
      <c r="F361" s="236" t="s">
        <v>490</v>
      </c>
      <c r="G361" s="234"/>
      <c r="H361" s="235" t="s">
        <v>1</v>
      </c>
      <c r="I361" s="237"/>
      <c r="J361" s="234"/>
      <c r="K361" s="234"/>
      <c r="L361" s="238"/>
      <c r="M361" s="239"/>
      <c r="N361" s="240"/>
      <c r="O361" s="240"/>
      <c r="P361" s="240"/>
      <c r="Q361" s="240"/>
      <c r="R361" s="240"/>
      <c r="S361" s="240"/>
      <c r="T361" s="241"/>
      <c r="AT361" s="242" t="s">
        <v>139</v>
      </c>
      <c r="AU361" s="242" t="s">
        <v>82</v>
      </c>
      <c r="AV361" s="15" t="s">
        <v>80</v>
      </c>
      <c r="AW361" s="15" t="s">
        <v>30</v>
      </c>
      <c r="AX361" s="15" t="s">
        <v>73</v>
      </c>
      <c r="AY361" s="242" t="s">
        <v>115</v>
      </c>
    </row>
    <row r="362" spans="2:51" s="12" customFormat="1" ht="11.25">
      <c r="B362" s="198"/>
      <c r="C362" s="199"/>
      <c r="D362" s="193" t="s">
        <v>139</v>
      </c>
      <c r="E362" s="200" t="s">
        <v>1</v>
      </c>
      <c r="F362" s="201" t="s">
        <v>491</v>
      </c>
      <c r="G362" s="199"/>
      <c r="H362" s="202">
        <v>1</v>
      </c>
      <c r="I362" s="203"/>
      <c r="J362" s="199"/>
      <c r="K362" s="199"/>
      <c r="L362" s="204"/>
      <c r="M362" s="205"/>
      <c r="N362" s="206"/>
      <c r="O362" s="206"/>
      <c r="P362" s="206"/>
      <c r="Q362" s="206"/>
      <c r="R362" s="206"/>
      <c r="S362" s="206"/>
      <c r="T362" s="207"/>
      <c r="AT362" s="208" t="s">
        <v>139</v>
      </c>
      <c r="AU362" s="208" t="s">
        <v>82</v>
      </c>
      <c r="AV362" s="12" t="s">
        <v>82</v>
      </c>
      <c r="AW362" s="12" t="s">
        <v>30</v>
      </c>
      <c r="AX362" s="12" t="s">
        <v>73</v>
      </c>
      <c r="AY362" s="208" t="s">
        <v>115</v>
      </c>
    </row>
    <row r="363" spans="2:51" s="13" customFormat="1" ht="11.25">
      <c r="B363" s="209"/>
      <c r="C363" s="210"/>
      <c r="D363" s="193" t="s">
        <v>139</v>
      </c>
      <c r="E363" s="211" t="s">
        <v>1</v>
      </c>
      <c r="F363" s="212" t="s">
        <v>141</v>
      </c>
      <c r="G363" s="210"/>
      <c r="H363" s="213">
        <v>1</v>
      </c>
      <c r="I363" s="214"/>
      <c r="J363" s="210"/>
      <c r="K363" s="210"/>
      <c r="L363" s="215"/>
      <c r="M363" s="216"/>
      <c r="N363" s="217"/>
      <c r="O363" s="217"/>
      <c r="P363" s="217"/>
      <c r="Q363" s="217"/>
      <c r="R363" s="217"/>
      <c r="S363" s="217"/>
      <c r="T363" s="218"/>
      <c r="AT363" s="219" t="s">
        <v>139</v>
      </c>
      <c r="AU363" s="219" t="s">
        <v>82</v>
      </c>
      <c r="AV363" s="13" t="s">
        <v>114</v>
      </c>
      <c r="AW363" s="13" t="s">
        <v>30</v>
      </c>
      <c r="AX363" s="13" t="s">
        <v>80</v>
      </c>
      <c r="AY363" s="219" t="s">
        <v>115</v>
      </c>
    </row>
    <row r="364" spans="1:65" s="2" customFormat="1" ht="24.2" customHeight="1">
      <c r="A364" s="34"/>
      <c r="B364" s="35"/>
      <c r="C364" s="179" t="s">
        <v>492</v>
      </c>
      <c r="D364" s="179" t="s">
        <v>116</v>
      </c>
      <c r="E364" s="180" t="s">
        <v>493</v>
      </c>
      <c r="F364" s="181" t="s">
        <v>494</v>
      </c>
      <c r="G364" s="182" t="s">
        <v>488</v>
      </c>
      <c r="H364" s="183">
        <v>1</v>
      </c>
      <c r="I364" s="184"/>
      <c r="J364" s="185">
        <f>ROUND(I364*H364,2)</f>
        <v>0</v>
      </c>
      <c r="K364" s="186"/>
      <c r="L364" s="39"/>
      <c r="M364" s="187" t="s">
        <v>1</v>
      </c>
      <c r="N364" s="188" t="s">
        <v>38</v>
      </c>
      <c r="O364" s="71"/>
      <c r="P364" s="189">
        <f>O364*H364</f>
        <v>0</v>
      </c>
      <c r="Q364" s="189">
        <v>0</v>
      </c>
      <c r="R364" s="189">
        <f>Q364*H364</f>
        <v>0</v>
      </c>
      <c r="S364" s="189">
        <v>0</v>
      </c>
      <c r="T364" s="190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1" t="s">
        <v>114</v>
      </c>
      <c r="AT364" s="191" t="s">
        <v>116</v>
      </c>
      <c r="AU364" s="191" t="s">
        <v>82</v>
      </c>
      <c r="AY364" s="17" t="s">
        <v>115</v>
      </c>
      <c r="BE364" s="192">
        <f>IF(N364="základní",J364,0)</f>
        <v>0</v>
      </c>
      <c r="BF364" s="192">
        <f>IF(N364="snížená",J364,0)</f>
        <v>0</v>
      </c>
      <c r="BG364" s="192">
        <f>IF(N364="zákl. přenesená",J364,0)</f>
        <v>0</v>
      </c>
      <c r="BH364" s="192">
        <f>IF(N364="sníž. přenesená",J364,0)</f>
        <v>0</v>
      </c>
      <c r="BI364" s="192">
        <f>IF(N364="nulová",J364,0)</f>
        <v>0</v>
      </c>
      <c r="BJ364" s="17" t="s">
        <v>80</v>
      </c>
      <c r="BK364" s="192">
        <f>ROUND(I364*H364,2)</f>
        <v>0</v>
      </c>
      <c r="BL364" s="17" t="s">
        <v>114</v>
      </c>
      <c r="BM364" s="191" t="s">
        <v>495</v>
      </c>
    </row>
    <row r="365" spans="2:51" s="15" customFormat="1" ht="22.5">
      <c r="B365" s="233"/>
      <c r="C365" s="234"/>
      <c r="D365" s="193" t="s">
        <v>139</v>
      </c>
      <c r="E365" s="235" t="s">
        <v>1</v>
      </c>
      <c r="F365" s="236" t="s">
        <v>490</v>
      </c>
      <c r="G365" s="234"/>
      <c r="H365" s="235" t="s">
        <v>1</v>
      </c>
      <c r="I365" s="237"/>
      <c r="J365" s="234"/>
      <c r="K365" s="234"/>
      <c r="L365" s="238"/>
      <c r="M365" s="239"/>
      <c r="N365" s="240"/>
      <c r="O365" s="240"/>
      <c r="P365" s="240"/>
      <c r="Q365" s="240"/>
      <c r="R365" s="240"/>
      <c r="S365" s="240"/>
      <c r="T365" s="241"/>
      <c r="AT365" s="242" t="s">
        <v>139</v>
      </c>
      <c r="AU365" s="242" t="s">
        <v>82</v>
      </c>
      <c r="AV365" s="15" t="s">
        <v>80</v>
      </c>
      <c r="AW365" s="15" t="s">
        <v>30</v>
      </c>
      <c r="AX365" s="15" t="s">
        <v>73</v>
      </c>
      <c r="AY365" s="242" t="s">
        <v>115</v>
      </c>
    </row>
    <row r="366" spans="2:51" s="12" customFormat="1" ht="11.25">
      <c r="B366" s="198"/>
      <c r="C366" s="199"/>
      <c r="D366" s="193" t="s">
        <v>139</v>
      </c>
      <c r="E366" s="200" t="s">
        <v>1</v>
      </c>
      <c r="F366" s="201" t="s">
        <v>496</v>
      </c>
      <c r="G366" s="199"/>
      <c r="H366" s="202">
        <v>1</v>
      </c>
      <c r="I366" s="203"/>
      <c r="J366" s="199"/>
      <c r="K366" s="199"/>
      <c r="L366" s="204"/>
      <c r="M366" s="205"/>
      <c r="N366" s="206"/>
      <c r="O366" s="206"/>
      <c r="P366" s="206"/>
      <c r="Q366" s="206"/>
      <c r="R366" s="206"/>
      <c r="S366" s="206"/>
      <c r="T366" s="207"/>
      <c r="AT366" s="208" t="s">
        <v>139</v>
      </c>
      <c r="AU366" s="208" t="s">
        <v>82</v>
      </c>
      <c r="AV366" s="12" t="s">
        <v>82</v>
      </c>
      <c r="AW366" s="12" t="s">
        <v>30</v>
      </c>
      <c r="AX366" s="12" t="s">
        <v>73</v>
      </c>
      <c r="AY366" s="208" t="s">
        <v>115</v>
      </c>
    </row>
    <row r="367" spans="2:51" s="13" customFormat="1" ht="11.25">
      <c r="B367" s="209"/>
      <c r="C367" s="210"/>
      <c r="D367" s="193" t="s">
        <v>139</v>
      </c>
      <c r="E367" s="211" t="s">
        <v>1</v>
      </c>
      <c r="F367" s="212" t="s">
        <v>141</v>
      </c>
      <c r="G367" s="210"/>
      <c r="H367" s="213">
        <v>1</v>
      </c>
      <c r="I367" s="214"/>
      <c r="J367" s="210"/>
      <c r="K367" s="210"/>
      <c r="L367" s="215"/>
      <c r="M367" s="216"/>
      <c r="N367" s="217"/>
      <c r="O367" s="217"/>
      <c r="P367" s="217"/>
      <c r="Q367" s="217"/>
      <c r="R367" s="217"/>
      <c r="S367" s="217"/>
      <c r="T367" s="218"/>
      <c r="AT367" s="219" t="s">
        <v>139</v>
      </c>
      <c r="AU367" s="219" t="s">
        <v>82</v>
      </c>
      <c r="AV367" s="13" t="s">
        <v>114</v>
      </c>
      <c r="AW367" s="13" t="s">
        <v>30</v>
      </c>
      <c r="AX367" s="13" t="s">
        <v>80</v>
      </c>
      <c r="AY367" s="219" t="s">
        <v>115</v>
      </c>
    </row>
    <row r="368" spans="1:65" s="2" customFormat="1" ht="24.2" customHeight="1">
      <c r="A368" s="34"/>
      <c r="B368" s="35"/>
      <c r="C368" s="179" t="s">
        <v>332</v>
      </c>
      <c r="D368" s="179" t="s">
        <v>116</v>
      </c>
      <c r="E368" s="180" t="s">
        <v>497</v>
      </c>
      <c r="F368" s="181" t="s">
        <v>498</v>
      </c>
      <c r="G368" s="182" t="s">
        <v>488</v>
      </c>
      <c r="H368" s="183">
        <v>6</v>
      </c>
      <c r="I368" s="184"/>
      <c r="J368" s="185">
        <f>ROUND(I368*H368,2)</f>
        <v>0</v>
      </c>
      <c r="K368" s="186"/>
      <c r="L368" s="39"/>
      <c r="M368" s="187" t="s">
        <v>1</v>
      </c>
      <c r="N368" s="188" t="s">
        <v>38</v>
      </c>
      <c r="O368" s="71"/>
      <c r="P368" s="189">
        <f>O368*H368</f>
        <v>0</v>
      </c>
      <c r="Q368" s="189">
        <v>0</v>
      </c>
      <c r="R368" s="189">
        <f>Q368*H368</f>
        <v>0</v>
      </c>
      <c r="S368" s="189">
        <v>0</v>
      </c>
      <c r="T368" s="190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91" t="s">
        <v>114</v>
      </c>
      <c r="AT368" s="191" t="s">
        <v>116</v>
      </c>
      <c r="AU368" s="191" t="s">
        <v>82</v>
      </c>
      <c r="AY368" s="17" t="s">
        <v>115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17" t="s">
        <v>80</v>
      </c>
      <c r="BK368" s="192">
        <f>ROUND(I368*H368,2)</f>
        <v>0</v>
      </c>
      <c r="BL368" s="17" t="s">
        <v>114</v>
      </c>
      <c r="BM368" s="191" t="s">
        <v>499</v>
      </c>
    </row>
    <row r="369" spans="2:51" s="15" customFormat="1" ht="22.5">
      <c r="B369" s="233"/>
      <c r="C369" s="234"/>
      <c r="D369" s="193" t="s">
        <v>139</v>
      </c>
      <c r="E369" s="235" t="s">
        <v>1</v>
      </c>
      <c r="F369" s="236" t="s">
        <v>490</v>
      </c>
      <c r="G369" s="234"/>
      <c r="H369" s="235" t="s">
        <v>1</v>
      </c>
      <c r="I369" s="237"/>
      <c r="J369" s="234"/>
      <c r="K369" s="234"/>
      <c r="L369" s="238"/>
      <c r="M369" s="239"/>
      <c r="N369" s="240"/>
      <c r="O369" s="240"/>
      <c r="P369" s="240"/>
      <c r="Q369" s="240"/>
      <c r="R369" s="240"/>
      <c r="S369" s="240"/>
      <c r="T369" s="241"/>
      <c r="AT369" s="242" t="s">
        <v>139</v>
      </c>
      <c r="AU369" s="242" t="s">
        <v>82</v>
      </c>
      <c r="AV369" s="15" t="s">
        <v>80</v>
      </c>
      <c r="AW369" s="15" t="s">
        <v>30</v>
      </c>
      <c r="AX369" s="15" t="s">
        <v>73</v>
      </c>
      <c r="AY369" s="242" t="s">
        <v>115</v>
      </c>
    </row>
    <row r="370" spans="2:51" s="12" customFormat="1" ht="11.25">
      <c r="B370" s="198"/>
      <c r="C370" s="199"/>
      <c r="D370" s="193" t="s">
        <v>139</v>
      </c>
      <c r="E370" s="200" t="s">
        <v>1</v>
      </c>
      <c r="F370" s="201" t="s">
        <v>500</v>
      </c>
      <c r="G370" s="199"/>
      <c r="H370" s="202">
        <v>6</v>
      </c>
      <c r="I370" s="203"/>
      <c r="J370" s="199"/>
      <c r="K370" s="199"/>
      <c r="L370" s="204"/>
      <c r="M370" s="205"/>
      <c r="N370" s="206"/>
      <c r="O370" s="206"/>
      <c r="P370" s="206"/>
      <c r="Q370" s="206"/>
      <c r="R370" s="206"/>
      <c r="S370" s="206"/>
      <c r="T370" s="207"/>
      <c r="AT370" s="208" t="s">
        <v>139</v>
      </c>
      <c r="AU370" s="208" t="s">
        <v>82</v>
      </c>
      <c r="AV370" s="12" t="s">
        <v>82</v>
      </c>
      <c r="AW370" s="12" t="s">
        <v>30</v>
      </c>
      <c r="AX370" s="12" t="s">
        <v>73</v>
      </c>
      <c r="AY370" s="208" t="s">
        <v>115</v>
      </c>
    </row>
    <row r="371" spans="2:51" s="13" customFormat="1" ht="11.25">
      <c r="B371" s="209"/>
      <c r="C371" s="210"/>
      <c r="D371" s="193" t="s">
        <v>139</v>
      </c>
      <c r="E371" s="211" t="s">
        <v>1</v>
      </c>
      <c r="F371" s="212" t="s">
        <v>141</v>
      </c>
      <c r="G371" s="210"/>
      <c r="H371" s="213">
        <v>6</v>
      </c>
      <c r="I371" s="214"/>
      <c r="J371" s="210"/>
      <c r="K371" s="210"/>
      <c r="L371" s="215"/>
      <c r="M371" s="216"/>
      <c r="N371" s="217"/>
      <c r="O371" s="217"/>
      <c r="P371" s="217"/>
      <c r="Q371" s="217"/>
      <c r="R371" s="217"/>
      <c r="S371" s="217"/>
      <c r="T371" s="218"/>
      <c r="AT371" s="219" t="s">
        <v>139</v>
      </c>
      <c r="AU371" s="219" t="s">
        <v>82</v>
      </c>
      <c r="AV371" s="13" t="s">
        <v>114</v>
      </c>
      <c r="AW371" s="13" t="s">
        <v>30</v>
      </c>
      <c r="AX371" s="13" t="s">
        <v>80</v>
      </c>
      <c r="AY371" s="219" t="s">
        <v>115</v>
      </c>
    </row>
    <row r="372" spans="1:65" s="2" customFormat="1" ht="24.2" customHeight="1">
      <c r="A372" s="34"/>
      <c r="B372" s="35"/>
      <c r="C372" s="179" t="s">
        <v>501</v>
      </c>
      <c r="D372" s="179" t="s">
        <v>116</v>
      </c>
      <c r="E372" s="180" t="s">
        <v>502</v>
      </c>
      <c r="F372" s="181" t="s">
        <v>503</v>
      </c>
      <c r="G372" s="182" t="s">
        <v>204</v>
      </c>
      <c r="H372" s="183">
        <v>10</v>
      </c>
      <c r="I372" s="184"/>
      <c r="J372" s="185">
        <f>ROUND(I372*H372,2)</f>
        <v>0</v>
      </c>
      <c r="K372" s="186"/>
      <c r="L372" s="39"/>
      <c r="M372" s="187" t="s">
        <v>1</v>
      </c>
      <c r="N372" s="188" t="s">
        <v>38</v>
      </c>
      <c r="O372" s="71"/>
      <c r="P372" s="189">
        <f>O372*H372</f>
        <v>0</v>
      </c>
      <c r="Q372" s="189">
        <v>0</v>
      </c>
      <c r="R372" s="189">
        <f>Q372*H372</f>
        <v>0</v>
      </c>
      <c r="S372" s="189">
        <v>0</v>
      </c>
      <c r="T372" s="190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1" t="s">
        <v>114</v>
      </c>
      <c r="AT372" s="191" t="s">
        <v>116</v>
      </c>
      <c r="AU372" s="191" t="s">
        <v>82</v>
      </c>
      <c r="AY372" s="17" t="s">
        <v>115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17" t="s">
        <v>80</v>
      </c>
      <c r="BK372" s="192">
        <f>ROUND(I372*H372,2)</f>
        <v>0</v>
      </c>
      <c r="BL372" s="17" t="s">
        <v>114</v>
      </c>
      <c r="BM372" s="191" t="s">
        <v>504</v>
      </c>
    </row>
    <row r="373" spans="2:51" s="12" customFormat="1" ht="11.25">
      <c r="B373" s="198"/>
      <c r="C373" s="199"/>
      <c r="D373" s="193" t="s">
        <v>139</v>
      </c>
      <c r="E373" s="200" t="s">
        <v>1</v>
      </c>
      <c r="F373" s="201" t="s">
        <v>505</v>
      </c>
      <c r="G373" s="199"/>
      <c r="H373" s="202">
        <v>10</v>
      </c>
      <c r="I373" s="203"/>
      <c r="J373" s="199"/>
      <c r="K373" s="199"/>
      <c r="L373" s="204"/>
      <c r="M373" s="205"/>
      <c r="N373" s="206"/>
      <c r="O373" s="206"/>
      <c r="P373" s="206"/>
      <c r="Q373" s="206"/>
      <c r="R373" s="206"/>
      <c r="S373" s="206"/>
      <c r="T373" s="207"/>
      <c r="AT373" s="208" t="s">
        <v>139</v>
      </c>
      <c r="AU373" s="208" t="s">
        <v>82</v>
      </c>
      <c r="AV373" s="12" t="s">
        <v>82</v>
      </c>
      <c r="AW373" s="12" t="s">
        <v>30</v>
      </c>
      <c r="AX373" s="12" t="s">
        <v>73</v>
      </c>
      <c r="AY373" s="208" t="s">
        <v>115</v>
      </c>
    </row>
    <row r="374" spans="2:51" s="13" customFormat="1" ht="11.25">
      <c r="B374" s="209"/>
      <c r="C374" s="210"/>
      <c r="D374" s="193" t="s">
        <v>139</v>
      </c>
      <c r="E374" s="211" t="s">
        <v>1</v>
      </c>
      <c r="F374" s="212" t="s">
        <v>141</v>
      </c>
      <c r="G374" s="210"/>
      <c r="H374" s="213">
        <v>10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139</v>
      </c>
      <c r="AU374" s="219" t="s">
        <v>82</v>
      </c>
      <c r="AV374" s="13" t="s">
        <v>114</v>
      </c>
      <c r="AW374" s="13" t="s">
        <v>30</v>
      </c>
      <c r="AX374" s="13" t="s">
        <v>80</v>
      </c>
      <c r="AY374" s="219" t="s">
        <v>115</v>
      </c>
    </row>
    <row r="375" spans="1:65" s="2" customFormat="1" ht="16.5" customHeight="1">
      <c r="A375" s="34"/>
      <c r="B375" s="35"/>
      <c r="C375" s="179" t="s">
        <v>338</v>
      </c>
      <c r="D375" s="179" t="s">
        <v>116</v>
      </c>
      <c r="E375" s="180" t="s">
        <v>506</v>
      </c>
      <c r="F375" s="181" t="s">
        <v>507</v>
      </c>
      <c r="G375" s="182" t="s">
        <v>204</v>
      </c>
      <c r="H375" s="183">
        <v>12</v>
      </c>
      <c r="I375" s="184"/>
      <c r="J375" s="185">
        <f>ROUND(I375*H375,2)</f>
        <v>0</v>
      </c>
      <c r="K375" s="186"/>
      <c r="L375" s="39"/>
      <c r="M375" s="187" t="s">
        <v>1</v>
      </c>
      <c r="N375" s="188" t="s">
        <v>38</v>
      </c>
      <c r="O375" s="71"/>
      <c r="P375" s="189">
        <f>O375*H375</f>
        <v>0</v>
      </c>
      <c r="Q375" s="189">
        <v>0</v>
      </c>
      <c r="R375" s="189">
        <f>Q375*H375</f>
        <v>0</v>
      </c>
      <c r="S375" s="189">
        <v>0</v>
      </c>
      <c r="T375" s="190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1" t="s">
        <v>114</v>
      </c>
      <c r="AT375" s="191" t="s">
        <v>116</v>
      </c>
      <c r="AU375" s="191" t="s">
        <v>82</v>
      </c>
      <c r="AY375" s="17" t="s">
        <v>115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17" t="s">
        <v>80</v>
      </c>
      <c r="BK375" s="192">
        <f>ROUND(I375*H375,2)</f>
        <v>0</v>
      </c>
      <c r="BL375" s="17" t="s">
        <v>114</v>
      </c>
      <c r="BM375" s="191" t="s">
        <v>508</v>
      </c>
    </row>
    <row r="376" spans="2:51" s="12" customFormat="1" ht="22.5">
      <c r="B376" s="198"/>
      <c r="C376" s="199"/>
      <c r="D376" s="193" t="s">
        <v>139</v>
      </c>
      <c r="E376" s="200" t="s">
        <v>1</v>
      </c>
      <c r="F376" s="201" t="s">
        <v>509</v>
      </c>
      <c r="G376" s="199"/>
      <c r="H376" s="202">
        <v>12</v>
      </c>
      <c r="I376" s="203"/>
      <c r="J376" s="199"/>
      <c r="K376" s="199"/>
      <c r="L376" s="204"/>
      <c r="M376" s="205"/>
      <c r="N376" s="206"/>
      <c r="O376" s="206"/>
      <c r="P376" s="206"/>
      <c r="Q376" s="206"/>
      <c r="R376" s="206"/>
      <c r="S376" s="206"/>
      <c r="T376" s="207"/>
      <c r="AT376" s="208" t="s">
        <v>139</v>
      </c>
      <c r="AU376" s="208" t="s">
        <v>82</v>
      </c>
      <c r="AV376" s="12" t="s">
        <v>82</v>
      </c>
      <c r="AW376" s="12" t="s">
        <v>30</v>
      </c>
      <c r="AX376" s="12" t="s">
        <v>73</v>
      </c>
      <c r="AY376" s="208" t="s">
        <v>115</v>
      </c>
    </row>
    <row r="377" spans="2:51" s="13" customFormat="1" ht="11.25">
      <c r="B377" s="209"/>
      <c r="C377" s="210"/>
      <c r="D377" s="193" t="s">
        <v>139</v>
      </c>
      <c r="E377" s="211" t="s">
        <v>1</v>
      </c>
      <c r="F377" s="212" t="s">
        <v>141</v>
      </c>
      <c r="G377" s="210"/>
      <c r="H377" s="213">
        <v>12</v>
      </c>
      <c r="I377" s="214"/>
      <c r="J377" s="210"/>
      <c r="K377" s="210"/>
      <c r="L377" s="215"/>
      <c r="M377" s="216"/>
      <c r="N377" s="217"/>
      <c r="O377" s="217"/>
      <c r="P377" s="217"/>
      <c r="Q377" s="217"/>
      <c r="R377" s="217"/>
      <c r="S377" s="217"/>
      <c r="T377" s="218"/>
      <c r="AT377" s="219" t="s">
        <v>139</v>
      </c>
      <c r="AU377" s="219" t="s">
        <v>82</v>
      </c>
      <c r="AV377" s="13" t="s">
        <v>114</v>
      </c>
      <c r="AW377" s="13" t="s">
        <v>30</v>
      </c>
      <c r="AX377" s="13" t="s">
        <v>80</v>
      </c>
      <c r="AY377" s="219" t="s">
        <v>115</v>
      </c>
    </row>
    <row r="378" spans="1:65" s="2" customFormat="1" ht="24.2" customHeight="1">
      <c r="A378" s="34"/>
      <c r="B378" s="35"/>
      <c r="C378" s="179" t="s">
        <v>510</v>
      </c>
      <c r="D378" s="179" t="s">
        <v>116</v>
      </c>
      <c r="E378" s="180" t="s">
        <v>511</v>
      </c>
      <c r="F378" s="181" t="s">
        <v>512</v>
      </c>
      <c r="G378" s="182" t="s">
        <v>204</v>
      </c>
      <c r="H378" s="183">
        <v>1.6</v>
      </c>
      <c r="I378" s="184"/>
      <c r="J378" s="185">
        <f>ROUND(I378*H378,2)</f>
        <v>0</v>
      </c>
      <c r="K378" s="186"/>
      <c r="L378" s="39"/>
      <c r="M378" s="187" t="s">
        <v>1</v>
      </c>
      <c r="N378" s="188" t="s">
        <v>38</v>
      </c>
      <c r="O378" s="71"/>
      <c r="P378" s="189">
        <f>O378*H378</f>
        <v>0</v>
      </c>
      <c r="Q378" s="189">
        <v>0</v>
      </c>
      <c r="R378" s="189">
        <f>Q378*H378</f>
        <v>0</v>
      </c>
      <c r="S378" s="189">
        <v>0</v>
      </c>
      <c r="T378" s="190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1" t="s">
        <v>114</v>
      </c>
      <c r="AT378" s="191" t="s">
        <v>116</v>
      </c>
      <c r="AU378" s="191" t="s">
        <v>82</v>
      </c>
      <c r="AY378" s="17" t="s">
        <v>115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17" t="s">
        <v>80</v>
      </c>
      <c r="BK378" s="192">
        <f>ROUND(I378*H378,2)</f>
        <v>0</v>
      </c>
      <c r="BL378" s="17" t="s">
        <v>114</v>
      </c>
      <c r="BM378" s="191" t="s">
        <v>513</v>
      </c>
    </row>
    <row r="379" spans="2:51" s="12" customFormat="1" ht="11.25">
      <c r="B379" s="198"/>
      <c r="C379" s="199"/>
      <c r="D379" s="193" t="s">
        <v>139</v>
      </c>
      <c r="E379" s="200" t="s">
        <v>1</v>
      </c>
      <c r="F379" s="201" t="s">
        <v>514</v>
      </c>
      <c r="G379" s="199"/>
      <c r="H379" s="202">
        <v>1.6</v>
      </c>
      <c r="I379" s="203"/>
      <c r="J379" s="199"/>
      <c r="K379" s="199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139</v>
      </c>
      <c r="AU379" s="208" t="s">
        <v>82</v>
      </c>
      <c r="AV379" s="12" t="s">
        <v>82</v>
      </c>
      <c r="AW379" s="12" t="s">
        <v>30</v>
      </c>
      <c r="AX379" s="12" t="s">
        <v>73</v>
      </c>
      <c r="AY379" s="208" t="s">
        <v>115</v>
      </c>
    </row>
    <row r="380" spans="2:51" s="13" customFormat="1" ht="11.25">
      <c r="B380" s="209"/>
      <c r="C380" s="210"/>
      <c r="D380" s="193" t="s">
        <v>139</v>
      </c>
      <c r="E380" s="211" t="s">
        <v>1</v>
      </c>
      <c r="F380" s="212" t="s">
        <v>141</v>
      </c>
      <c r="G380" s="210"/>
      <c r="H380" s="213">
        <v>1.6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139</v>
      </c>
      <c r="AU380" s="219" t="s">
        <v>82</v>
      </c>
      <c r="AV380" s="13" t="s">
        <v>114</v>
      </c>
      <c r="AW380" s="13" t="s">
        <v>30</v>
      </c>
      <c r="AX380" s="13" t="s">
        <v>80</v>
      </c>
      <c r="AY380" s="219" t="s">
        <v>115</v>
      </c>
    </row>
    <row r="381" spans="1:65" s="2" customFormat="1" ht="24.2" customHeight="1">
      <c r="A381" s="34"/>
      <c r="B381" s="35"/>
      <c r="C381" s="179" t="s">
        <v>342</v>
      </c>
      <c r="D381" s="179" t="s">
        <v>116</v>
      </c>
      <c r="E381" s="180" t="s">
        <v>515</v>
      </c>
      <c r="F381" s="181" t="s">
        <v>516</v>
      </c>
      <c r="G381" s="182" t="s">
        <v>196</v>
      </c>
      <c r="H381" s="183">
        <v>55</v>
      </c>
      <c r="I381" s="184"/>
      <c r="J381" s="185">
        <f>ROUND(I381*H381,2)</f>
        <v>0</v>
      </c>
      <c r="K381" s="186"/>
      <c r="L381" s="39"/>
      <c r="M381" s="187" t="s">
        <v>1</v>
      </c>
      <c r="N381" s="188" t="s">
        <v>38</v>
      </c>
      <c r="O381" s="71"/>
      <c r="P381" s="189">
        <f>O381*H381</f>
        <v>0</v>
      </c>
      <c r="Q381" s="189">
        <v>0</v>
      </c>
      <c r="R381" s="189">
        <f>Q381*H381</f>
        <v>0</v>
      </c>
      <c r="S381" s="189">
        <v>0</v>
      </c>
      <c r="T381" s="190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1" t="s">
        <v>114</v>
      </c>
      <c r="AT381" s="191" t="s">
        <v>116</v>
      </c>
      <c r="AU381" s="191" t="s">
        <v>82</v>
      </c>
      <c r="AY381" s="17" t="s">
        <v>115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17" t="s">
        <v>80</v>
      </c>
      <c r="BK381" s="192">
        <f>ROUND(I381*H381,2)</f>
        <v>0</v>
      </c>
      <c r="BL381" s="17" t="s">
        <v>114</v>
      </c>
      <c r="BM381" s="191" t="s">
        <v>517</v>
      </c>
    </row>
    <row r="382" spans="2:51" s="12" customFormat="1" ht="22.5">
      <c r="B382" s="198"/>
      <c r="C382" s="199"/>
      <c r="D382" s="193" t="s">
        <v>139</v>
      </c>
      <c r="E382" s="200" t="s">
        <v>1</v>
      </c>
      <c r="F382" s="201" t="s">
        <v>201</v>
      </c>
      <c r="G382" s="199"/>
      <c r="H382" s="202">
        <v>55</v>
      </c>
      <c r="I382" s="203"/>
      <c r="J382" s="199"/>
      <c r="K382" s="199"/>
      <c r="L382" s="204"/>
      <c r="M382" s="205"/>
      <c r="N382" s="206"/>
      <c r="O382" s="206"/>
      <c r="P382" s="206"/>
      <c r="Q382" s="206"/>
      <c r="R382" s="206"/>
      <c r="S382" s="206"/>
      <c r="T382" s="207"/>
      <c r="AT382" s="208" t="s">
        <v>139</v>
      </c>
      <c r="AU382" s="208" t="s">
        <v>82</v>
      </c>
      <c r="AV382" s="12" t="s">
        <v>82</v>
      </c>
      <c r="AW382" s="12" t="s">
        <v>30</v>
      </c>
      <c r="AX382" s="12" t="s">
        <v>73</v>
      </c>
      <c r="AY382" s="208" t="s">
        <v>115</v>
      </c>
    </row>
    <row r="383" spans="2:51" s="13" customFormat="1" ht="11.25">
      <c r="B383" s="209"/>
      <c r="C383" s="210"/>
      <c r="D383" s="193" t="s">
        <v>139</v>
      </c>
      <c r="E383" s="211" t="s">
        <v>1</v>
      </c>
      <c r="F383" s="212" t="s">
        <v>141</v>
      </c>
      <c r="G383" s="210"/>
      <c r="H383" s="213">
        <v>55</v>
      </c>
      <c r="I383" s="214"/>
      <c r="J383" s="210"/>
      <c r="K383" s="210"/>
      <c r="L383" s="215"/>
      <c r="M383" s="216"/>
      <c r="N383" s="217"/>
      <c r="O383" s="217"/>
      <c r="P383" s="217"/>
      <c r="Q383" s="217"/>
      <c r="R383" s="217"/>
      <c r="S383" s="217"/>
      <c r="T383" s="218"/>
      <c r="AT383" s="219" t="s">
        <v>139</v>
      </c>
      <c r="AU383" s="219" t="s">
        <v>82</v>
      </c>
      <c r="AV383" s="13" t="s">
        <v>114</v>
      </c>
      <c r="AW383" s="13" t="s">
        <v>30</v>
      </c>
      <c r="AX383" s="13" t="s">
        <v>80</v>
      </c>
      <c r="AY383" s="219" t="s">
        <v>115</v>
      </c>
    </row>
    <row r="384" spans="1:65" s="2" customFormat="1" ht="16.5" customHeight="1">
      <c r="A384" s="34"/>
      <c r="B384" s="35"/>
      <c r="C384" s="179" t="s">
        <v>518</v>
      </c>
      <c r="D384" s="179" t="s">
        <v>116</v>
      </c>
      <c r="E384" s="180" t="s">
        <v>519</v>
      </c>
      <c r="F384" s="181" t="s">
        <v>520</v>
      </c>
      <c r="G384" s="182" t="s">
        <v>204</v>
      </c>
      <c r="H384" s="183">
        <v>15</v>
      </c>
      <c r="I384" s="184"/>
      <c r="J384" s="185">
        <f>ROUND(I384*H384,2)</f>
        <v>0</v>
      </c>
      <c r="K384" s="186"/>
      <c r="L384" s="39"/>
      <c r="M384" s="187" t="s">
        <v>1</v>
      </c>
      <c r="N384" s="188" t="s">
        <v>38</v>
      </c>
      <c r="O384" s="71"/>
      <c r="P384" s="189">
        <f>O384*H384</f>
        <v>0</v>
      </c>
      <c r="Q384" s="189">
        <v>0</v>
      </c>
      <c r="R384" s="189">
        <f>Q384*H384</f>
        <v>0</v>
      </c>
      <c r="S384" s="189">
        <v>0</v>
      </c>
      <c r="T384" s="190">
        <f>S384*H384</f>
        <v>0</v>
      </c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1" t="s">
        <v>114</v>
      </c>
      <c r="AT384" s="191" t="s">
        <v>116</v>
      </c>
      <c r="AU384" s="191" t="s">
        <v>82</v>
      </c>
      <c r="AY384" s="17" t="s">
        <v>115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17" t="s">
        <v>80</v>
      </c>
      <c r="BK384" s="192">
        <f>ROUND(I384*H384,2)</f>
        <v>0</v>
      </c>
      <c r="BL384" s="17" t="s">
        <v>114</v>
      </c>
      <c r="BM384" s="191" t="s">
        <v>521</v>
      </c>
    </row>
    <row r="385" spans="2:51" s="12" customFormat="1" ht="11.25">
      <c r="B385" s="198"/>
      <c r="C385" s="199"/>
      <c r="D385" s="193" t="s">
        <v>139</v>
      </c>
      <c r="E385" s="200" t="s">
        <v>1</v>
      </c>
      <c r="F385" s="201" t="s">
        <v>400</v>
      </c>
      <c r="G385" s="199"/>
      <c r="H385" s="202">
        <v>8</v>
      </c>
      <c r="I385" s="203"/>
      <c r="J385" s="199"/>
      <c r="K385" s="199"/>
      <c r="L385" s="204"/>
      <c r="M385" s="205"/>
      <c r="N385" s="206"/>
      <c r="O385" s="206"/>
      <c r="P385" s="206"/>
      <c r="Q385" s="206"/>
      <c r="R385" s="206"/>
      <c r="S385" s="206"/>
      <c r="T385" s="207"/>
      <c r="AT385" s="208" t="s">
        <v>139</v>
      </c>
      <c r="AU385" s="208" t="s">
        <v>82</v>
      </c>
      <c r="AV385" s="12" t="s">
        <v>82</v>
      </c>
      <c r="AW385" s="12" t="s">
        <v>30</v>
      </c>
      <c r="AX385" s="12" t="s">
        <v>73</v>
      </c>
      <c r="AY385" s="208" t="s">
        <v>115</v>
      </c>
    </row>
    <row r="386" spans="2:51" s="12" customFormat="1" ht="11.25">
      <c r="B386" s="198"/>
      <c r="C386" s="199"/>
      <c r="D386" s="193" t="s">
        <v>139</v>
      </c>
      <c r="E386" s="200" t="s">
        <v>1</v>
      </c>
      <c r="F386" s="201" t="s">
        <v>401</v>
      </c>
      <c r="G386" s="199"/>
      <c r="H386" s="202">
        <v>7</v>
      </c>
      <c r="I386" s="203"/>
      <c r="J386" s="199"/>
      <c r="K386" s="199"/>
      <c r="L386" s="204"/>
      <c r="M386" s="205"/>
      <c r="N386" s="206"/>
      <c r="O386" s="206"/>
      <c r="P386" s="206"/>
      <c r="Q386" s="206"/>
      <c r="R386" s="206"/>
      <c r="S386" s="206"/>
      <c r="T386" s="207"/>
      <c r="AT386" s="208" t="s">
        <v>139</v>
      </c>
      <c r="AU386" s="208" t="s">
        <v>82</v>
      </c>
      <c r="AV386" s="12" t="s">
        <v>82</v>
      </c>
      <c r="AW386" s="12" t="s">
        <v>30</v>
      </c>
      <c r="AX386" s="12" t="s">
        <v>73</v>
      </c>
      <c r="AY386" s="208" t="s">
        <v>115</v>
      </c>
    </row>
    <row r="387" spans="2:51" s="13" customFormat="1" ht="11.25">
      <c r="B387" s="209"/>
      <c r="C387" s="210"/>
      <c r="D387" s="193" t="s">
        <v>139</v>
      </c>
      <c r="E387" s="211" t="s">
        <v>1</v>
      </c>
      <c r="F387" s="212" t="s">
        <v>141</v>
      </c>
      <c r="G387" s="210"/>
      <c r="H387" s="213">
        <v>15</v>
      </c>
      <c r="I387" s="214"/>
      <c r="J387" s="210"/>
      <c r="K387" s="210"/>
      <c r="L387" s="215"/>
      <c r="M387" s="216"/>
      <c r="N387" s="217"/>
      <c r="O387" s="217"/>
      <c r="P387" s="217"/>
      <c r="Q387" s="217"/>
      <c r="R387" s="217"/>
      <c r="S387" s="217"/>
      <c r="T387" s="218"/>
      <c r="AT387" s="219" t="s">
        <v>139</v>
      </c>
      <c r="AU387" s="219" t="s">
        <v>82</v>
      </c>
      <c r="AV387" s="13" t="s">
        <v>114</v>
      </c>
      <c r="AW387" s="13" t="s">
        <v>30</v>
      </c>
      <c r="AX387" s="13" t="s">
        <v>80</v>
      </c>
      <c r="AY387" s="219" t="s">
        <v>115</v>
      </c>
    </row>
    <row r="388" spans="1:65" s="2" customFormat="1" ht="16.5" customHeight="1">
      <c r="A388" s="34"/>
      <c r="B388" s="35"/>
      <c r="C388" s="179" t="s">
        <v>348</v>
      </c>
      <c r="D388" s="179" t="s">
        <v>116</v>
      </c>
      <c r="E388" s="180" t="s">
        <v>522</v>
      </c>
      <c r="F388" s="181" t="s">
        <v>523</v>
      </c>
      <c r="G388" s="182" t="s">
        <v>204</v>
      </c>
      <c r="H388" s="183">
        <v>15</v>
      </c>
      <c r="I388" s="184"/>
      <c r="J388" s="185">
        <f>ROUND(I388*H388,2)</f>
        <v>0</v>
      </c>
      <c r="K388" s="186"/>
      <c r="L388" s="39"/>
      <c r="M388" s="187" t="s">
        <v>1</v>
      </c>
      <c r="N388" s="188" t="s">
        <v>38</v>
      </c>
      <c r="O388" s="71"/>
      <c r="P388" s="189">
        <f>O388*H388</f>
        <v>0</v>
      </c>
      <c r="Q388" s="189">
        <v>0</v>
      </c>
      <c r="R388" s="189">
        <f>Q388*H388</f>
        <v>0</v>
      </c>
      <c r="S388" s="189">
        <v>0</v>
      </c>
      <c r="T388" s="190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1" t="s">
        <v>114</v>
      </c>
      <c r="AT388" s="191" t="s">
        <v>116</v>
      </c>
      <c r="AU388" s="191" t="s">
        <v>82</v>
      </c>
      <c r="AY388" s="17" t="s">
        <v>115</v>
      </c>
      <c r="BE388" s="192">
        <f>IF(N388="základní",J388,0)</f>
        <v>0</v>
      </c>
      <c r="BF388" s="192">
        <f>IF(N388="snížená",J388,0)</f>
        <v>0</v>
      </c>
      <c r="BG388" s="192">
        <f>IF(N388="zákl. přenesená",J388,0)</f>
        <v>0</v>
      </c>
      <c r="BH388" s="192">
        <f>IF(N388="sníž. přenesená",J388,0)</f>
        <v>0</v>
      </c>
      <c r="BI388" s="192">
        <f>IF(N388="nulová",J388,0)</f>
        <v>0</v>
      </c>
      <c r="BJ388" s="17" t="s">
        <v>80</v>
      </c>
      <c r="BK388" s="192">
        <f>ROUND(I388*H388,2)</f>
        <v>0</v>
      </c>
      <c r="BL388" s="17" t="s">
        <v>114</v>
      </c>
      <c r="BM388" s="191" t="s">
        <v>524</v>
      </c>
    </row>
    <row r="389" spans="2:51" s="12" customFormat="1" ht="11.25">
      <c r="B389" s="198"/>
      <c r="C389" s="199"/>
      <c r="D389" s="193" t="s">
        <v>139</v>
      </c>
      <c r="E389" s="200" t="s">
        <v>1</v>
      </c>
      <c r="F389" s="201" t="s">
        <v>400</v>
      </c>
      <c r="G389" s="199"/>
      <c r="H389" s="202">
        <v>8</v>
      </c>
      <c r="I389" s="203"/>
      <c r="J389" s="199"/>
      <c r="K389" s="199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139</v>
      </c>
      <c r="AU389" s="208" t="s">
        <v>82</v>
      </c>
      <c r="AV389" s="12" t="s">
        <v>82</v>
      </c>
      <c r="AW389" s="12" t="s">
        <v>30</v>
      </c>
      <c r="AX389" s="12" t="s">
        <v>73</v>
      </c>
      <c r="AY389" s="208" t="s">
        <v>115</v>
      </c>
    </row>
    <row r="390" spans="2:51" s="12" customFormat="1" ht="11.25">
      <c r="B390" s="198"/>
      <c r="C390" s="199"/>
      <c r="D390" s="193" t="s">
        <v>139</v>
      </c>
      <c r="E390" s="200" t="s">
        <v>1</v>
      </c>
      <c r="F390" s="201" t="s">
        <v>401</v>
      </c>
      <c r="G390" s="199"/>
      <c r="H390" s="202">
        <v>7</v>
      </c>
      <c r="I390" s="203"/>
      <c r="J390" s="199"/>
      <c r="K390" s="199"/>
      <c r="L390" s="204"/>
      <c r="M390" s="205"/>
      <c r="N390" s="206"/>
      <c r="O390" s="206"/>
      <c r="P390" s="206"/>
      <c r="Q390" s="206"/>
      <c r="R390" s="206"/>
      <c r="S390" s="206"/>
      <c r="T390" s="207"/>
      <c r="AT390" s="208" t="s">
        <v>139</v>
      </c>
      <c r="AU390" s="208" t="s">
        <v>82</v>
      </c>
      <c r="AV390" s="12" t="s">
        <v>82</v>
      </c>
      <c r="AW390" s="12" t="s">
        <v>30</v>
      </c>
      <c r="AX390" s="12" t="s">
        <v>73</v>
      </c>
      <c r="AY390" s="208" t="s">
        <v>115</v>
      </c>
    </row>
    <row r="391" spans="2:51" s="13" customFormat="1" ht="11.25">
      <c r="B391" s="209"/>
      <c r="C391" s="210"/>
      <c r="D391" s="193" t="s">
        <v>139</v>
      </c>
      <c r="E391" s="211" t="s">
        <v>1</v>
      </c>
      <c r="F391" s="212" t="s">
        <v>141</v>
      </c>
      <c r="G391" s="210"/>
      <c r="H391" s="213">
        <v>15</v>
      </c>
      <c r="I391" s="214"/>
      <c r="J391" s="210"/>
      <c r="K391" s="210"/>
      <c r="L391" s="215"/>
      <c r="M391" s="216"/>
      <c r="N391" s="217"/>
      <c r="O391" s="217"/>
      <c r="P391" s="217"/>
      <c r="Q391" s="217"/>
      <c r="R391" s="217"/>
      <c r="S391" s="217"/>
      <c r="T391" s="218"/>
      <c r="AT391" s="219" t="s">
        <v>139</v>
      </c>
      <c r="AU391" s="219" t="s">
        <v>82</v>
      </c>
      <c r="AV391" s="13" t="s">
        <v>114</v>
      </c>
      <c r="AW391" s="13" t="s">
        <v>30</v>
      </c>
      <c r="AX391" s="13" t="s">
        <v>80</v>
      </c>
      <c r="AY391" s="219" t="s">
        <v>115</v>
      </c>
    </row>
    <row r="392" spans="1:65" s="2" customFormat="1" ht="24.2" customHeight="1">
      <c r="A392" s="34"/>
      <c r="B392" s="35"/>
      <c r="C392" s="179" t="s">
        <v>525</v>
      </c>
      <c r="D392" s="179" t="s">
        <v>116</v>
      </c>
      <c r="E392" s="180" t="s">
        <v>526</v>
      </c>
      <c r="F392" s="181" t="s">
        <v>527</v>
      </c>
      <c r="G392" s="182" t="s">
        <v>185</v>
      </c>
      <c r="H392" s="183">
        <v>4</v>
      </c>
      <c r="I392" s="184"/>
      <c r="J392" s="185">
        <f>ROUND(I392*H392,2)</f>
        <v>0</v>
      </c>
      <c r="K392" s="186"/>
      <c r="L392" s="39"/>
      <c r="M392" s="187" t="s">
        <v>1</v>
      </c>
      <c r="N392" s="188" t="s">
        <v>38</v>
      </c>
      <c r="O392" s="71"/>
      <c r="P392" s="189">
        <f>O392*H392</f>
        <v>0</v>
      </c>
      <c r="Q392" s="189">
        <v>0</v>
      </c>
      <c r="R392" s="189">
        <f>Q392*H392</f>
        <v>0</v>
      </c>
      <c r="S392" s="189">
        <v>0</v>
      </c>
      <c r="T392" s="190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1" t="s">
        <v>114</v>
      </c>
      <c r="AT392" s="191" t="s">
        <v>116</v>
      </c>
      <c r="AU392" s="191" t="s">
        <v>82</v>
      </c>
      <c r="AY392" s="17" t="s">
        <v>115</v>
      </c>
      <c r="BE392" s="192">
        <f>IF(N392="základní",J392,0)</f>
        <v>0</v>
      </c>
      <c r="BF392" s="192">
        <f>IF(N392="snížená",J392,0)</f>
        <v>0</v>
      </c>
      <c r="BG392" s="192">
        <f>IF(N392="zákl. přenesená",J392,0)</f>
        <v>0</v>
      </c>
      <c r="BH392" s="192">
        <f>IF(N392="sníž. přenesená",J392,0)</f>
        <v>0</v>
      </c>
      <c r="BI392" s="192">
        <f>IF(N392="nulová",J392,0)</f>
        <v>0</v>
      </c>
      <c r="BJ392" s="17" t="s">
        <v>80</v>
      </c>
      <c r="BK392" s="192">
        <f>ROUND(I392*H392,2)</f>
        <v>0</v>
      </c>
      <c r="BL392" s="17" t="s">
        <v>114</v>
      </c>
      <c r="BM392" s="191" t="s">
        <v>528</v>
      </c>
    </row>
    <row r="393" spans="2:51" s="12" customFormat="1" ht="11.25">
      <c r="B393" s="198"/>
      <c r="C393" s="199"/>
      <c r="D393" s="193" t="s">
        <v>139</v>
      </c>
      <c r="E393" s="200" t="s">
        <v>1</v>
      </c>
      <c r="F393" s="201" t="s">
        <v>529</v>
      </c>
      <c r="G393" s="199"/>
      <c r="H393" s="202">
        <v>2</v>
      </c>
      <c r="I393" s="203"/>
      <c r="J393" s="199"/>
      <c r="K393" s="199"/>
      <c r="L393" s="204"/>
      <c r="M393" s="205"/>
      <c r="N393" s="206"/>
      <c r="O393" s="206"/>
      <c r="P393" s="206"/>
      <c r="Q393" s="206"/>
      <c r="R393" s="206"/>
      <c r="S393" s="206"/>
      <c r="T393" s="207"/>
      <c r="AT393" s="208" t="s">
        <v>139</v>
      </c>
      <c r="AU393" s="208" t="s">
        <v>82</v>
      </c>
      <c r="AV393" s="12" t="s">
        <v>82</v>
      </c>
      <c r="AW393" s="12" t="s">
        <v>30</v>
      </c>
      <c r="AX393" s="12" t="s">
        <v>73</v>
      </c>
      <c r="AY393" s="208" t="s">
        <v>115</v>
      </c>
    </row>
    <row r="394" spans="2:51" s="12" customFormat="1" ht="11.25">
      <c r="B394" s="198"/>
      <c r="C394" s="199"/>
      <c r="D394" s="193" t="s">
        <v>139</v>
      </c>
      <c r="E394" s="200" t="s">
        <v>1</v>
      </c>
      <c r="F394" s="201" t="s">
        <v>530</v>
      </c>
      <c r="G394" s="199"/>
      <c r="H394" s="202">
        <v>2</v>
      </c>
      <c r="I394" s="203"/>
      <c r="J394" s="199"/>
      <c r="K394" s="199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139</v>
      </c>
      <c r="AU394" s="208" t="s">
        <v>82</v>
      </c>
      <c r="AV394" s="12" t="s">
        <v>82</v>
      </c>
      <c r="AW394" s="12" t="s">
        <v>30</v>
      </c>
      <c r="AX394" s="12" t="s">
        <v>73</v>
      </c>
      <c r="AY394" s="208" t="s">
        <v>115</v>
      </c>
    </row>
    <row r="395" spans="2:51" s="13" customFormat="1" ht="11.25">
      <c r="B395" s="209"/>
      <c r="C395" s="210"/>
      <c r="D395" s="193" t="s">
        <v>139</v>
      </c>
      <c r="E395" s="211" t="s">
        <v>1</v>
      </c>
      <c r="F395" s="212" t="s">
        <v>141</v>
      </c>
      <c r="G395" s="210"/>
      <c r="H395" s="213">
        <v>4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139</v>
      </c>
      <c r="AU395" s="219" t="s">
        <v>82</v>
      </c>
      <c r="AV395" s="13" t="s">
        <v>114</v>
      </c>
      <c r="AW395" s="13" t="s">
        <v>30</v>
      </c>
      <c r="AX395" s="13" t="s">
        <v>80</v>
      </c>
      <c r="AY395" s="219" t="s">
        <v>115</v>
      </c>
    </row>
    <row r="396" spans="2:63" s="11" customFormat="1" ht="22.9" customHeight="1">
      <c r="B396" s="165"/>
      <c r="C396" s="166"/>
      <c r="D396" s="167" t="s">
        <v>72</v>
      </c>
      <c r="E396" s="231" t="s">
        <v>531</v>
      </c>
      <c r="F396" s="231" t="s">
        <v>532</v>
      </c>
      <c r="G396" s="166"/>
      <c r="H396" s="166"/>
      <c r="I396" s="169"/>
      <c r="J396" s="232">
        <f>BK396</f>
        <v>0</v>
      </c>
      <c r="K396" s="166"/>
      <c r="L396" s="171"/>
      <c r="M396" s="172"/>
      <c r="N396" s="173"/>
      <c r="O396" s="173"/>
      <c r="P396" s="174">
        <f>SUM(P397:P424)</f>
        <v>0</v>
      </c>
      <c r="Q396" s="173"/>
      <c r="R396" s="174">
        <f>SUM(R397:R424)</f>
        <v>0</v>
      </c>
      <c r="S396" s="173"/>
      <c r="T396" s="175">
        <f>SUM(T397:T424)</f>
        <v>0</v>
      </c>
      <c r="AR396" s="176" t="s">
        <v>80</v>
      </c>
      <c r="AT396" s="177" t="s">
        <v>72</v>
      </c>
      <c r="AU396" s="177" t="s">
        <v>80</v>
      </c>
      <c r="AY396" s="176" t="s">
        <v>115</v>
      </c>
      <c r="BK396" s="178">
        <f>SUM(BK397:BK424)</f>
        <v>0</v>
      </c>
    </row>
    <row r="397" spans="1:65" s="2" customFormat="1" ht="21.75" customHeight="1">
      <c r="A397" s="34"/>
      <c r="B397" s="35"/>
      <c r="C397" s="179" t="s">
        <v>353</v>
      </c>
      <c r="D397" s="179" t="s">
        <v>116</v>
      </c>
      <c r="E397" s="180" t="s">
        <v>533</v>
      </c>
      <c r="F397" s="181" t="s">
        <v>534</v>
      </c>
      <c r="G397" s="182" t="s">
        <v>258</v>
      </c>
      <c r="H397" s="183">
        <v>1.94</v>
      </c>
      <c r="I397" s="184"/>
      <c r="J397" s="185">
        <f>ROUND(I397*H397,2)</f>
        <v>0</v>
      </c>
      <c r="K397" s="186"/>
      <c r="L397" s="39"/>
      <c r="M397" s="187" t="s">
        <v>1</v>
      </c>
      <c r="N397" s="188" t="s">
        <v>38</v>
      </c>
      <c r="O397" s="71"/>
      <c r="P397" s="189">
        <f>O397*H397</f>
        <v>0</v>
      </c>
      <c r="Q397" s="189">
        <v>0</v>
      </c>
      <c r="R397" s="189">
        <f>Q397*H397</f>
        <v>0</v>
      </c>
      <c r="S397" s="189">
        <v>0</v>
      </c>
      <c r="T397" s="190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1" t="s">
        <v>114</v>
      </c>
      <c r="AT397" s="191" t="s">
        <v>116</v>
      </c>
      <c r="AU397" s="191" t="s">
        <v>82</v>
      </c>
      <c r="AY397" s="17" t="s">
        <v>115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17" t="s">
        <v>80</v>
      </c>
      <c r="BK397" s="192">
        <f>ROUND(I397*H397,2)</f>
        <v>0</v>
      </c>
      <c r="BL397" s="17" t="s">
        <v>114</v>
      </c>
      <c r="BM397" s="191" t="s">
        <v>535</v>
      </c>
    </row>
    <row r="398" spans="2:51" s="12" customFormat="1" ht="22.5">
      <c r="B398" s="198"/>
      <c r="C398" s="199"/>
      <c r="D398" s="193" t="s">
        <v>139</v>
      </c>
      <c r="E398" s="200" t="s">
        <v>1</v>
      </c>
      <c r="F398" s="201" t="s">
        <v>536</v>
      </c>
      <c r="G398" s="199"/>
      <c r="H398" s="202">
        <v>1.94</v>
      </c>
      <c r="I398" s="203"/>
      <c r="J398" s="199"/>
      <c r="K398" s="199"/>
      <c r="L398" s="204"/>
      <c r="M398" s="205"/>
      <c r="N398" s="206"/>
      <c r="O398" s="206"/>
      <c r="P398" s="206"/>
      <c r="Q398" s="206"/>
      <c r="R398" s="206"/>
      <c r="S398" s="206"/>
      <c r="T398" s="207"/>
      <c r="AT398" s="208" t="s">
        <v>139</v>
      </c>
      <c r="AU398" s="208" t="s">
        <v>82</v>
      </c>
      <c r="AV398" s="12" t="s">
        <v>82</v>
      </c>
      <c r="AW398" s="12" t="s">
        <v>30</v>
      </c>
      <c r="AX398" s="12" t="s">
        <v>73</v>
      </c>
      <c r="AY398" s="208" t="s">
        <v>115</v>
      </c>
    </row>
    <row r="399" spans="2:51" s="13" customFormat="1" ht="11.25">
      <c r="B399" s="209"/>
      <c r="C399" s="210"/>
      <c r="D399" s="193" t="s">
        <v>139</v>
      </c>
      <c r="E399" s="211" t="s">
        <v>1</v>
      </c>
      <c r="F399" s="212" t="s">
        <v>141</v>
      </c>
      <c r="G399" s="210"/>
      <c r="H399" s="213">
        <v>1.94</v>
      </c>
      <c r="I399" s="214"/>
      <c r="J399" s="210"/>
      <c r="K399" s="210"/>
      <c r="L399" s="215"/>
      <c r="M399" s="216"/>
      <c r="N399" s="217"/>
      <c r="O399" s="217"/>
      <c r="P399" s="217"/>
      <c r="Q399" s="217"/>
      <c r="R399" s="217"/>
      <c r="S399" s="217"/>
      <c r="T399" s="218"/>
      <c r="AT399" s="219" t="s">
        <v>139</v>
      </c>
      <c r="AU399" s="219" t="s">
        <v>82</v>
      </c>
      <c r="AV399" s="13" t="s">
        <v>114</v>
      </c>
      <c r="AW399" s="13" t="s">
        <v>30</v>
      </c>
      <c r="AX399" s="13" t="s">
        <v>80</v>
      </c>
      <c r="AY399" s="219" t="s">
        <v>115</v>
      </c>
    </row>
    <row r="400" spans="1:65" s="2" customFormat="1" ht="24.2" customHeight="1">
      <c r="A400" s="34"/>
      <c r="B400" s="35"/>
      <c r="C400" s="179" t="s">
        <v>537</v>
      </c>
      <c r="D400" s="179" t="s">
        <v>116</v>
      </c>
      <c r="E400" s="180" t="s">
        <v>538</v>
      </c>
      <c r="F400" s="181" t="s">
        <v>539</v>
      </c>
      <c r="G400" s="182" t="s">
        <v>258</v>
      </c>
      <c r="H400" s="183">
        <v>27.16</v>
      </c>
      <c r="I400" s="184"/>
      <c r="J400" s="185">
        <f>ROUND(I400*H400,2)</f>
        <v>0</v>
      </c>
      <c r="K400" s="186"/>
      <c r="L400" s="39"/>
      <c r="M400" s="187" t="s">
        <v>1</v>
      </c>
      <c r="N400" s="188" t="s">
        <v>38</v>
      </c>
      <c r="O400" s="71"/>
      <c r="P400" s="189">
        <f>O400*H400</f>
        <v>0</v>
      </c>
      <c r="Q400" s="189">
        <v>0</v>
      </c>
      <c r="R400" s="189">
        <f>Q400*H400</f>
        <v>0</v>
      </c>
      <c r="S400" s="189">
        <v>0</v>
      </c>
      <c r="T400" s="190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1" t="s">
        <v>114</v>
      </c>
      <c r="AT400" s="191" t="s">
        <v>116</v>
      </c>
      <c r="AU400" s="191" t="s">
        <v>82</v>
      </c>
      <c r="AY400" s="17" t="s">
        <v>115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7" t="s">
        <v>80</v>
      </c>
      <c r="BK400" s="192">
        <f>ROUND(I400*H400,2)</f>
        <v>0</v>
      </c>
      <c r="BL400" s="17" t="s">
        <v>114</v>
      </c>
      <c r="BM400" s="191" t="s">
        <v>540</v>
      </c>
    </row>
    <row r="401" spans="2:51" s="15" customFormat="1" ht="11.25">
      <c r="B401" s="233"/>
      <c r="C401" s="234"/>
      <c r="D401" s="193" t="s">
        <v>139</v>
      </c>
      <c r="E401" s="235" t="s">
        <v>1</v>
      </c>
      <c r="F401" s="236" t="s">
        <v>252</v>
      </c>
      <c r="G401" s="234"/>
      <c r="H401" s="235" t="s">
        <v>1</v>
      </c>
      <c r="I401" s="237"/>
      <c r="J401" s="234"/>
      <c r="K401" s="234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139</v>
      </c>
      <c r="AU401" s="242" t="s">
        <v>82</v>
      </c>
      <c r="AV401" s="15" t="s">
        <v>80</v>
      </c>
      <c r="AW401" s="15" t="s">
        <v>30</v>
      </c>
      <c r="AX401" s="15" t="s">
        <v>73</v>
      </c>
      <c r="AY401" s="242" t="s">
        <v>115</v>
      </c>
    </row>
    <row r="402" spans="2:51" s="12" customFormat="1" ht="22.5">
      <c r="B402" s="198"/>
      <c r="C402" s="199"/>
      <c r="D402" s="193" t="s">
        <v>139</v>
      </c>
      <c r="E402" s="200" t="s">
        <v>1</v>
      </c>
      <c r="F402" s="201" t="s">
        <v>541</v>
      </c>
      <c r="G402" s="199"/>
      <c r="H402" s="202">
        <v>27.16</v>
      </c>
      <c r="I402" s="203"/>
      <c r="J402" s="199"/>
      <c r="K402" s="199"/>
      <c r="L402" s="204"/>
      <c r="M402" s="205"/>
      <c r="N402" s="206"/>
      <c r="O402" s="206"/>
      <c r="P402" s="206"/>
      <c r="Q402" s="206"/>
      <c r="R402" s="206"/>
      <c r="S402" s="206"/>
      <c r="T402" s="207"/>
      <c r="AT402" s="208" t="s">
        <v>139</v>
      </c>
      <c r="AU402" s="208" t="s">
        <v>82</v>
      </c>
      <c r="AV402" s="12" t="s">
        <v>82</v>
      </c>
      <c r="AW402" s="12" t="s">
        <v>30</v>
      </c>
      <c r="AX402" s="12" t="s">
        <v>73</v>
      </c>
      <c r="AY402" s="208" t="s">
        <v>115</v>
      </c>
    </row>
    <row r="403" spans="2:51" s="13" customFormat="1" ht="11.25">
      <c r="B403" s="209"/>
      <c r="C403" s="210"/>
      <c r="D403" s="193" t="s">
        <v>139</v>
      </c>
      <c r="E403" s="211" t="s">
        <v>1</v>
      </c>
      <c r="F403" s="212" t="s">
        <v>141</v>
      </c>
      <c r="G403" s="210"/>
      <c r="H403" s="213">
        <v>27.16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139</v>
      </c>
      <c r="AU403" s="219" t="s">
        <v>82</v>
      </c>
      <c r="AV403" s="13" t="s">
        <v>114</v>
      </c>
      <c r="AW403" s="13" t="s">
        <v>30</v>
      </c>
      <c r="AX403" s="13" t="s">
        <v>80</v>
      </c>
      <c r="AY403" s="219" t="s">
        <v>115</v>
      </c>
    </row>
    <row r="404" spans="1:65" s="2" customFormat="1" ht="21.75" customHeight="1">
      <c r="A404" s="34"/>
      <c r="B404" s="35"/>
      <c r="C404" s="179" t="s">
        <v>358</v>
      </c>
      <c r="D404" s="179" t="s">
        <v>116</v>
      </c>
      <c r="E404" s="180" t="s">
        <v>542</v>
      </c>
      <c r="F404" s="181" t="s">
        <v>543</v>
      </c>
      <c r="G404" s="182" t="s">
        <v>258</v>
      </c>
      <c r="H404" s="183">
        <v>11.76</v>
      </c>
      <c r="I404" s="184"/>
      <c r="J404" s="185">
        <f>ROUND(I404*H404,2)</f>
        <v>0</v>
      </c>
      <c r="K404" s="186"/>
      <c r="L404" s="39"/>
      <c r="M404" s="187" t="s">
        <v>1</v>
      </c>
      <c r="N404" s="188" t="s">
        <v>38</v>
      </c>
      <c r="O404" s="71"/>
      <c r="P404" s="189">
        <f>O404*H404</f>
        <v>0</v>
      </c>
      <c r="Q404" s="189">
        <v>0</v>
      </c>
      <c r="R404" s="189">
        <f>Q404*H404</f>
        <v>0</v>
      </c>
      <c r="S404" s="189">
        <v>0</v>
      </c>
      <c r="T404" s="190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191" t="s">
        <v>114</v>
      </c>
      <c r="AT404" s="191" t="s">
        <v>116</v>
      </c>
      <c r="AU404" s="191" t="s">
        <v>82</v>
      </c>
      <c r="AY404" s="17" t="s">
        <v>115</v>
      </c>
      <c r="BE404" s="192">
        <f>IF(N404="základní",J404,0)</f>
        <v>0</v>
      </c>
      <c r="BF404" s="192">
        <f>IF(N404="snížená",J404,0)</f>
        <v>0</v>
      </c>
      <c r="BG404" s="192">
        <f>IF(N404="zákl. přenesená",J404,0)</f>
        <v>0</v>
      </c>
      <c r="BH404" s="192">
        <f>IF(N404="sníž. přenesená",J404,0)</f>
        <v>0</v>
      </c>
      <c r="BI404" s="192">
        <f>IF(N404="nulová",J404,0)</f>
        <v>0</v>
      </c>
      <c r="BJ404" s="17" t="s">
        <v>80</v>
      </c>
      <c r="BK404" s="192">
        <f>ROUND(I404*H404,2)</f>
        <v>0</v>
      </c>
      <c r="BL404" s="17" t="s">
        <v>114</v>
      </c>
      <c r="BM404" s="191" t="s">
        <v>544</v>
      </c>
    </row>
    <row r="405" spans="2:51" s="12" customFormat="1" ht="11.25">
      <c r="B405" s="198"/>
      <c r="C405" s="199"/>
      <c r="D405" s="193" t="s">
        <v>139</v>
      </c>
      <c r="E405" s="200" t="s">
        <v>1</v>
      </c>
      <c r="F405" s="201" t="s">
        <v>545</v>
      </c>
      <c r="G405" s="199"/>
      <c r="H405" s="202">
        <v>11.76</v>
      </c>
      <c r="I405" s="203"/>
      <c r="J405" s="199"/>
      <c r="K405" s="199"/>
      <c r="L405" s="204"/>
      <c r="M405" s="205"/>
      <c r="N405" s="206"/>
      <c r="O405" s="206"/>
      <c r="P405" s="206"/>
      <c r="Q405" s="206"/>
      <c r="R405" s="206"/>
      <c r="S405" s="206"/>
      <c r="T405" s="207"/>
      <c r="AT405" s="208" t="s">
        <v>139</v>
      </c>
      <c r="AU405" s="208" t="s">
        <v>82</v>
      </c>
      <c r="AV405" s="12" t="s">
        <v>82</v>
      </c>
      <c r="AW405" s="12" t="s">
        <v>30</v>
      </c>
      <c r="AX405" s="12" t="s">
        <v>73</v>
      </c>
      <c r="AY405" s="208" t="s">
        <v>115</v>
      </c>
    </row>
    <row r="406" spans="2:51" s="13" customFormat="1" ht="11.25">
      <c r="B406" s="209"/>
      <c r="C406" s="210"/>
      <c r="D406" s="193" t="s">
        <v>139</v>
      </c>
      <c r="E406" s="211" t="s">
        <v>1</v>
      </c>
      <c r="F406" s="212" t="s">
        <v>141</v>
      </c>
      <c r="G406" s="210"/>
      <c r="H406" s="213">
        <v>11.76</v>
      </c>
      <c r="I406" s="214"/>
      <c r="J406" s="210"/>
      <c r="K406" s="210"/>
      <c r="L406" s="215"/>
      <c r="M406" s="216"/>
      <c r="N406" s="217"/>
      <c r="O406" s="217"/>
      <c r="P406" s="217"/>
      <c r="Q406" s="217"/>
      <c r="R406" s="217"/>
      <c r="S406" s="217"/>
      <c r="T406" s="218"/>
      <c r="AT406" s="219" t="s">
        <v>139</v>
      </c>
      <c r="AU406" s="219" t="s">
        <v>82</v>
      </c>
      <c r="AV406" s="13" t="s">
        <v>114</v>
      </c>
      <c r="AW406" s="13" t="s">
        <v>30</v>
      </c>
      <c r="AX406" s="13" t="s">
        <v>80</v>
      </c>
      <c r="AY406" s="219" t="s">
        <v>115</v>
      </c>
    </row>
    <row r="407" spans="1:65" s="2" customFormat="1" ht="24.2" customHeight="1">
      <c r="A407" s="34"/>
      <c r="B407" s="35"/>
      <c r="C407" s="179" t="s">
        <v>546</v>
      </c>
      <c r="D407" s="179" t="s">
        <v>116</v>
      </c>
      <c r="E407" s="180" t="s">
        <v>547</v>
      </c>
      <c r="F407" s="181" t="s">
        <v>548</v>
      </c>
      <c r="G407" s="182" t="s">
        <v>258</v>
      </c>
      <c r="H407" s="183">
        <v>164.64</v>
      </c>
      <c r="I407" s="184"/>
      <c r="J407" s="185">
        <f>ROUND(I407*H407,2)</f>
        <v>0</v>
      </c>
      <c r="K407" s="186"/>
      <c r="L407" s="39"/>
      <c r="M407" s="187" t="s">
        <v>1</v>
      </c>
      <c r="N407" s="188" t="s">
        <v>38</v>
      </c>
      <c r="O407" s="71"/>
      <c r="P407" s="189">
        <f>O407*H407</f>
        <v>0</v>
      </c>
      <c r="Q407" s="189">
        <v>0</v>
      </c>
      <c r="R407" s="189">
        <f>Q407*H407</f>
        <v>0</v>
      </c>
      <c r="S407" s="189">
        <v>0</v>
      </c>
      <c r="T407" s="190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1" t="s">
        <v>114</v>
      </c>
      <c r="AT407" s="191" t="s">
        <v>116</v>
      </c>
      <c r="AU407" s="191" t="s">
        <v>82</v>
      </c>
      <c r="AY407" s="17" t="s">
        <v>115</v>
      </c>
      <c r="BE407" s="192">
        <f>IF(N407="základní",J407,0)</f>
        <v>0</v>
      </c>
      <c r="BF407" s="192">
        <f>IF(N407="snížená",J407,0)</f>
        <v>0</v>
      </c>
      <c r="BG407" s="192">
        <f>IF(N407="zákl. přenesená",J407,0)</f>
        <v>0</v>
      </c>
      <c r="BH407" s="192">
        <f>IF(N407="sníž. přenesená",J407,0)</f>
        <v>0</v>
      </c>
      <c r="BI407" s="192">
        <f>IF(N407="nulová",J407,0)</f>
        <v>0</v>
      </c>
      <c r="BJ407" s="17" t="s">
        <v>80</v>
      </c>
      <c r="BK407" s="192">
        <f>ROUND(I407*H407,2)</f>
        <v>0</v>
      </c>
      <c r="BL407" s="17" t="s">
        <v>114</v>
      </c>
      <c r="BM407" s="191" t="s">
        <v>549</v>
      </c>
    </row>
    <row r="408" spans="2:51" s="15" customFormat="1" ht="11.25">
      <c r="B408" s="233"/>
      <c r="C408" s="234"/>
      <c r="D408" s="193" t="s">
        <v>139</v>
      </c>
      <c r="E408" s="235" t="s">
        <v>1</v>
      </c>
      <c r="F408" s="236" t="s">
        <v>252</v>
      </c>
      <c r="G408" s="234"/>
      <c r="H408" s="235" t="s">
        <v>1</v>
      </c>
      <c r="I408" s="237"/>
      <c r="J408" s="234"/>
      <c r="K408" s="234"/>
      <c r="L408" s="238"/>
      <c r="M408" s="239"/>
      <c r="N408" s="240"/>
      <c r="O408" s="240"/>
      <c r="P408" s="240"/>
      <c r="Q408" s="240"/>
      <c r="R408" s="240"/>
      <c r="S408" s="240"/>
      <c r="T408" s="241"/>
      <c r="AT408" s="242" t="s">
        <v>139</v>
      </c>
      <c r="AU408" s="242" t="s">
        <v>82</v>
      </c>
      <c r="AV408" s="15" t="s">
        <v>80</v>
      </c>
      <c r="AW408" s="15" t="s">
        <v>30</v>
      </c>
      <c r="AX408" s="15" t="s">
        <v>73</v>
      </c>
      <c r="AY408" s="242" t="s">
        <v>115</v>
      </c>
    </row>
    <row r="409" spans="2:51" s="12" customFormat="1" ht="11.25">
      <c r="B409" s="198"/>
      <c r="C409" s="199"/>
      <c r="D409" s="193" t="s">
        <v>139</v>
      </c>
      <c r="E409" s="200" t="s">
        <v>1</v>
      </c>
      <c r="F409" s="201" t="s">
        <v>550</v>
      </c>
      <c r="G409" s="199"/>
      <c r="H409" s="202">
        <v>164.64</v>
      </c>
      <c r="I409" s="203"/>
      <c r="J409" s="199"/>
      <c r="K409" s="199"/>
      <c r="L409" s="204"/>
      <c r="M409" s="205"/>
      <c r="N409" s="206"/>
      <c r="O409" s="206"/>
      <c r="P409" s="206"/>
      <c r="Q409" s="206"/>
      <c r="R409" s="206"/>
      <c r="S409" s="206"/>
      <c r="T409" s="207"/>
      <c r="AT409" s="208" t="s">
        <v>139</v>
      </c>
      <c r="AU409" s="208" t="s">
        <v>82</v>
      </c>
      <c r="AV409" s="12" t="s">
        <v>82</v>
      </c>
      <c r="AW409" s="12" t="s">
        <v>30</v>
      </c>
      <c r="AX409" s="12" t="s">
        <v>73</v>
      </c>
      <c r="AY409" s="208" t="s">
        <v>115</v>
      </c>
    </row>
    <row r="410" spans="2:51" s="13" customFormat="1" ht="11.25">
      <c r="B410" s="209"/>
      <c r="C410" s="210"/>
      <c r="D410" s="193" t="s">
        <v>139</v>
      </c>
      <c r="E410" s="211" t="s">
        <v>1</v>
      </c>
      <c r="F410" s="212" t="s">
        <v>141</v>
      </c>
      <c r="G410" s="210"/>
      <c r="H410" s="213">
        <v>164.64</v>
      </c>
      <c r="I410" s="214"/>
      <c r="J410" s="210"/>
      <c r="K410" s="210"/>
      <c r="L410" s="215"/>
      <c r="M410" s="216"/>
      <c r="N410" s="217"/>
      <c r="O410" s="217"/>
      <c r="P410" s="217"/>
      <c r="Q410" s="217"/>
      <c r="R410" s="217"/>
      <c r="S410" s="217"/>
      <c r="T410" s="218"/>
      <c r="AT410" s="219" t="s">
        <v>139</v>
      </c>
      <c r="AU410" s="219" t="s">
        <v>82</v>
      </c>
      <c r="AV410" s="13" t="s">
        <v>114</v>
      </c>
      <c r="AW410" s="13" t="s">
        <v>30</v>
      </c>
      <c r="AX410" s="13" t="s">
        <v>80</v>
      </c>
      <c r="AY410" s="219" t="s">
        <v>115</v>
      </c>
    </row>
    <row r="411" spans="1:65" s="2" customFormat="1" ht="16.5" customHeight="1">
      <c r="A411" s="34"/>
      <c r="B411" s="35"/>
      <c r="C411" s="179" t="s">
        <v>363</v>
      </c>
      <c r="D411" s="179" t="s">
        <v>116</v>
      </c>
      <c r="E411" s="180" t="s">
        <v>551</v>
      </c>
      <c r="F411" s="181" t="s">
        <v>552</v>
      </c>
      <c r="G411" s="182" t="s">
        <v>258</v>
      </c>
      <c r="H411" s="183">
        <v>13.325</v>
      </c>
      <c r="I411" s="184"/>
      <c r="J411" s="185">
        <f>ROUND(I411*H411,2)</f>
        <v>0</v>
      </c>
      <c r="K411" s="186"/>
      <c r="L411" s="39"/>
      <c r="M411" s="187" t="s">
        <v>1</v>
      </c>
      <c r="N411" s="188" t="s">
        <v>38</v>
      </c>
      <c r="O411" s="71"/>
      <c r="P411" s="189">
        <f>O411*H411</f>
        <v>0</v>
      </c>
      <c r="Q411" s="189">
        <v>0</v>
      </c>
      <c r="R411" s="189">
        <f>Q411*H411</f>
        <v>0</v>
      </c>
      <c r="S411" s="189">
        <v>0</v>
      </c>
      <c r="T411" s="190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1" t="s">
        <v>114</v>
      </c>
      <c r="AT411" s="191" t="s">
        <v>116</v>
      </c>
      <c r="AU411" s="191" t="s">
        <v>82</v>
      </c>
      <c r="AY411" s="17" t="s">
        <v>115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17" t="s">
        <v>80</v>
      </c>
      <c r="BK411" s="192">
        <f>ROUND(I411*H411,2)</f>
        <v>0</v>
      </c>
      <c r="BL411" s="17" t="s">
        <v>114</v>
      </c>
      <c r="BM411" s="191" t="s">
        <v>553</v>
      </c>
    </row>
    <row r="412" spans="2:51" s="12" customFormat="1" ht="11.25">
      <c r="B412" s="198"/>
      <c r="C412" s="199"/>
      <c r="D412" s="193" t="s">
        <v>139</v>
      </c>
      <c r="E412" s="200" t="s">
        <v>1</v>
      </c>
      <c r="F412" s="201" t="s">
        <v>554</v>
      </c>
      <c r="G412" s="199"/>
      <c r="H412" s="202">
        <v>13.325</v>
      </c>
      <c r="I412" s="203"/>
      <c r="J412" s="199"/>
      <c r="K412" s="199"/>
      <c r="L412" s="204"/>
      <c r="M412" s="205"/>
      <c r="N412" s="206"/>
      <c r="O412" s="206"/>
      <c r="P412" s="206"/>
      <c r="Q412" s="206"/>
      <c r="R412" s="206"/>
      <c r="S412" s="206"/>
      <c r="T412" s="207"/>
      <c r="AT412" s="208" t="s">
        <v>139</v>
      </c>
      <c r="AU412" s="208" t="s">
        <v>82</v>
      </c>
      <c r="AV412" s="12" t="s">
        <v>82</v>
      </c>
      <c r="AW412" s="12" t="s">
        <v>30</v>
      </c>
      <c r="AX412" s="12" t="s">
        <v>73</v>
      </c>
      <c r="AY412" s="208" t="s">
        <v>115</v>
      </c>
    </row>
    <row r="413" spans="2:51" s="13" customFormat="1" ht="11.25">
      <c r="B413" s="209"/>
      <c r="C413" s="210"/>
      <c r="D413" s="193" t="s">
        <v>139</v>
      </c>
      <c r="E413" s="211" t="s">
        <v>1</v>
      </c>
      <c r="F413" s="212" t="s">
        <v>141</v>
      </c>
      <c r="G413" s="210"/>
      <c r="H413" s="213">
        <v>13.325</v>
      </c>
      <c r="I413" s="214"/>
      <c r="J413" s="210"/>
      <c r="K413" s="210"/>
      <c r="L413" s="215"/>
      <c r="M413" s="216"/>
      <c r="N413" s="217"/>
      <c r="O413" s="217"/>
      <c r="P413" s="217"/>
      <c r="Q413" s="217"/>
      <c r="R413" s="217"/>
      <c r="S413" s="217"/>
      <c r="T413" s="218"/>
      <c r="AT413" s="219" t="s">
        <v>139</v>
      </c>
      <c r="AU413" s="219" t="s">
        <v>82</v>
      </c>
      <c r="AV413" s="13" t="s">
        <v>114</v>
      </c>
      <c r="AW413" s="13" t="s">
        <v>30</v>
      </c>
      <c r="AX413" s="13" t="s">
        <v>80</v>
      </c>
      <c r="AY413" s="219" t="s">
        <v>115</v>
      </c>
    </row>
    <row r="414" spans="1:65" s="2" customFormat="1" ht="24.2" customHeight="1">
      <c r="A414" s="34"/>
      <c r="B414" s="35"/>
      <c r="C414" s="179" t="s">
        <v>555</v>
      </c>
      <c r="D414" s="179" t="s">
        <v>116</v>
      </c>
      <c r="E414" s="180" t="s">
        <v>556</v>
      </c>
      <c r="F414" s="181" t="s">
        <v>557</v>
      </c>
      <c r="G414" s="182" t="s">
        <v>258</v>
      </c>
      <c r="H414" s="183">
        <v>186.55</v>
      </c>
      <c r="I414" s="184"/>
      <c r="J414" s="185">
        <f>ROUND(I414*H414,2)</f>
        <v>0</v>
      </c>
      <c r="K414" s="186"/>
      <c r="L414" s="39"/>
      <c r="M414" s="187" t="s">
        <v>1</v>
      </c>
      <c r="N414" s="188" t="s">
        <v>38</v>
      </c>
      <c r="O414" s="71"/>
      <c r="P414" s="189">
        <f>O414*H414</f>
        <v>0</v>
      </c>
      <c r="Q414" s="189">
        <v>0</v>
      </c>
      <c r="R414" s="189">
        <f>Q414*H414</f>
        <v>0</v>
      </c>
      <c r="S414" s="189">
        <v>0</v>
      </c>
      <c r="T414" s="190">
        <f>S414*H414</f>
        <v>0</v>
      </c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R414" s="191" t="s">
        <v>114</v>
      </c>
      <c r="AT414" s="191" t="s">
        <v>116</v>
      </c>
      <c r="AU414" s="191" t="s">
        <v>82</v>
      </c>
      <c r="AY414" s="17" t="s">
        <v>115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17" t="s">
        <v>80</v>
      </c>
      <c r="BK414" s="192">
        <f>ROUND(I414*H414,2)</f>
        <v>0</v>
      </c>
      <c r="BL414" s="17" t="s">
        <v>114</v>
      </c>
      <c r="BM414" s="191" t="s">
        <v>558</v>
      </c>
    </row>
    <row r="415" spans="2:51" s="15" customFormat="1" ht="11.25">
      <c r="B415" s="233"/>
      <c r="C415" s="234"/>
      <c r="D415" s="193" t="s">
        <v>139</v>
      </c>
      <c r="E415" s="235" t="s">
        <v>1</v>
      </c>
      <c r="F415" s="236" t="s">
        <v>252</v>
      </c>
      <c r="G415" s="234"/>
      <c r="H415" s="235" t="s">
        <v>1</v>
      </c>
      <c r="I415" s="237"/>
      <c r="J415" s="234"/>
      <c r="K415" s="234"/>
      <c r="L415" s="238"/>
      <c r="M415" s="239"/>
      <c r="N415" s="240"/>
      <c r="O415" s="240"/>
      <c r="P415" s="240"/>
      <c r="Q415" s="240"/>
      <c r="R415" s="240"/>
      <c r="S415" s="240"/>
      <c r="T415" s="241"/>
      <c r="AT415" s="242" t="s">
        <v>139</v>
      </c>
      <c r="AU415" s="242" t="s">
        <v>82</v>
      </c>
      <c r="AV415" s="15" t="s">
        <v>80</v>
      </c>
      <c r="AW415" s="15" t="s">
        <v>30</v>
      </c>
      <c r="AX415" s="15" t="s">
        <v>73</v>
      </c>
      <c r="AY415" s="242" t="s">
        <v>115</v>
      </c>
    </row>
    <row r="416" spans="2:51" s="12" customFormat="1" ht="11.25">
      <c r="B416" s="198"/>
      <c r="C416" s="199"/>
      <c r="D416" s="193" t="s">
        <v>139</v>
      </c>
      <c r="E416" s="200" t="s">
        <v>1</v>
      </c>
      <c r="F416" s="201" t="s">
        <v>559</v>
      </c>
      <c r="G416" s="199"/>
      <c r="H416" s="202">
        <v>186.55</v>
      </c>
      <c r="I416" s="203"/>
      <c r="J416" s="199"/>
      <c r="K416" s="199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139</v>
      </c>
      <c r="AU416" s="208" t="s">
        <v>82</v>
      </c>
      <c r="AV416" s="12" t="s">
        <v>82</v>
      </c>
      <c r="AW416" s="12" t="s">
        <v>30</v>
      </c>
      <c r="AX416" s="12" t="s">
        <v>73</v>
      </c>
      <c r="AY416" s="208" t="s">
        <v>115</v>
      </c>
    </row>
    <row r="417" spans="2:51" s="13" customFormat="1" ht="11.25">
      <c r="B417" s="209"/>
      <c r="C417" s="210"/>
      <c r="D417" s="193" t="s">
        <v>139</v>
      </c>
      <c r="E417" s="211" t="s">
        <v>1</v>
      </c>
      <c r="F417" s="212" t="s">
        <v>141</v>
      </c>
      <c r="G417" s="210"/>
      <c r="H417" s="213">
        <v>186.55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139</v>
      </c>
      <c r="AU417" s="219" t="s">
        <v>82</v>
      </c>
      <c r="AV417" s="13" t="s">
        <v>114</v>
      </c>
      <c r="AW417" s="13" t="s">
        <v>30</v>
      </c>
      <c r="AX417" s="13" t="s">
        <v>80</v>
      </c>
      <c r="AY417" s="219" t="s">
        <v>115</v>
      </c>
    </row>
    <row r="418" spans="1:65" s="2" customFormat="1" ht="37.9" customHeight="1">
      <c r="A418" s="34"/>
      <c r="B418" s="35"/>
      <c r="C418" s="179" t="s">
        <v>368</v>
      </c>
      <c r="D418" s="179" t="s">
        <v>116</v>
      </c>
      <c r="E418" s="180" t="s">
        <v>560</v>
      </c>
      <c r="F418" s="181" t="s">
        <v>561</v>
      </c>
      <c r="G418" s="182" t="s">
        <v>258</v>
      </c>
      <c r="H418" s="183">
        <v>25.085</v>
      </c>
      <c r="I418" s="184"/>
      <c r="J418" s="185">
        <f>ROUND(I418*H418,2)</f>
        <v>0</v>
      </c>
      <c r="K418" s="186"/>
      <c r="L418" s="39"/>
      <c r="M418" s="187" t="s">
        <v>1</v>
      </c>
      <c r="N418" s="188" t="s">
        <v>38</v>
      </c>
      <c r="O418" s="71"/>
      <c r="P418" s="189">
        <f>O418*H418</f>
        <v>0</v>
      </c>
      <c r="Q418" s="189">
        <v>0</v>
      </c>
      <c r="R418" s="189">
        <f>Q418*H418</f>
        <v>0</v>
      </c>
      <c r="S418" s="189">
        <v>0</v>
      </c>
      <c r="T418" s="190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1" t="s">
        <v>114</v>
      </c>
      <c r="AT418" s="191" t="s">
        <v>116</v>
      </c>
      <c r="AU418" s="191" t="s">
        <v>82</v>
      </c>
      <c r="AY418" s="17" t="s">
        <v>115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17" t="s">
        <v>80</v>
      </c>
      <c r="BK418" s="192">
        <f>ROUND(I418*H418,2)</f>
        <v>0</v>
      </c>
      <c r="BL418" s="17" t="s">
        <v>114</v>
      </c>
      <c r="BM418" s="191" t="s">
        <v>562</v>
      </c>
    </row>
    <row r="419" spans="2:51" s="12" customFormat="1" ht="11.25">
      <c r="B419" s="198"/>
      <c r="C419" s="199"/>
      <c r="D419" s="193" t="s">
        <v>139</v>
      </c>
      <c r="E419" s="200" t="s">
        <v>1</v>
      </c>
      <c r="F419" s="201" t="s">
        <v>563</v>
      </c>
      <c r="G419" s="199"/>
      <c r="H419" s="202">
        <v>11.76</v>
      </c>
      <c r="I419" s="203"/>
      <c r="J419" s="199"/>
      <c r="K419" s="199"/>
      <c r="L419" s="204"/>
      <c r="M419" s="205"/>
      <c r="N419" s="206"/>
      <c r="O419" s="206"/>
      <c r="P419" s="206"/>
      <c r="Q419" s="206"/>
      <c r="R419" s="206"/>
      <c r="S419" s="206"/>
      <c r="T419" s="207"/>
      <c r="AT419" s="208" t="s">
        <v>139</v>
      </c>
      <c r="AU419" s="208" t="s">
        <v>82</v>
      </c>
      <c r="AV419" s="12" t="s">
        <v>82</v>
      </c>
      <c r="AW419" s="12" t="s">
        <v>30</v>
      </c>
      <c r="AX419" s="12" t="s">
        <v>73</v>
      </c>
      <c r="AY419" s="208" t="s">
        <v>115</v>
      </c>
    </row>
    <row r="420" spans="2:51" s="12" customFormat="1" ht="11.25">
      <c r="B420" s="198"/>
      <c r="C420" s="199"/>
      <c r="D420" s="193" t="s">
        <v>139</v>
      </c>
      <c r="E420" s="200" t="s">
        <v>1</v>
      </c>
      <c r="F420" s="201" t="s">
        <v>564</v>
      </c>
      <c r="G420" s="199"/>
      <c r="H420" s="202">
        <v>13.325</v>
      </c>
      <c r="I420" s="203"/>
      <c r="J420" s="199"/>
      <c r="K420" s="199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139</v>
      </c>
      <c r="AU420" s="208" t="s">
        <v>82</v>
      </c>
      <c r="AV420" s="12" t="s">
        <v>82</v>
      </c>
      <c r="AW420" s="12" t="s">
        <v>30</v>
      </c>
      <c r="AX420" s="12" t="s">
        <v>73</v>
      </c>
      <c r="AY420" s="208" t="s">
        <v>115</v>
      </c>
    </row>
    <row r="421" spans="2:51" s="13" customFormat="1" ht="11.25">
      <c r="B421" s="209"/>
      <c r="C421" s="210"/>
      <c r="D421" s="193" t="s">
        <v>139</v>
      </c>
      <c r="E421" s="211" t="s">
        <v>1</v>
      </c>
      <c r="F421" s="212" t="s">
        <v>141</v>
      </c>
      <c r="G421" s="210"/>
      <c r="H421" s="213">
        <v>25.085</v>
      </c>
      <c r="I421" s="214"/>
      <c r="J421" s="210"/>
      <c r="K421" s="210"/>
      <c r="L421" s="215"/>
      <c r="M421" s="216"/>
      <c r="N421" s="217"/>
      <c r="O421" s="217"/>
      <c r="P421" s="217"/>
      <c r="Q421" s="217"/>
      <c r="R421" s="217"/>
      <c r="S421" s="217"/>
      <c r="T421" s="218"/>
      <c r="AT421" s="219" t="s">
        <v>139</v>
      </c>
      <c r="AU421" s="219" t="s">
        <v>82</v>
      </c>
      <c r="AV421" s="13" t="s">
        <v>114</v>
      </c>
      <c r="AW421" s="13" t="s">
        <v>30</v>
      </c>
      <c r="AX421" s="13" t="s">
        <v>80</v>
      </c>
      <c r="AY421" s="219" t="s">
        <v>115</v>
      </c>
    </row>
    <row r="422" spans="1:65" s="2" customFormat="1" ht="44.25" customHeight="1">
      <c r="A422" s="34"/>
      <c r="B422" s="35"/>
      <c r="C422" s="179" t="s">
        <v>565</v>
      </c>
      <c r="D422" s="179" t="s">
        <v>116</v>
      </c>
      <c r="E422" s="180" t="s">
        <v>566</v>
      </c>
      <c r="F422" s="181" t="s">
        <v>567</v>
      </c>
      <c r="G422" s="182" t="s">
        <v>258</v>
      </c>
      <c r="H422" s="183">
        <v>1.94</v>
      </c>
      <c r="I422" s="184"/>
      <c r="J422" s="185">
        <f>ROUND(I422*H422,2)</f>
        <v>0</v>
      </c>
      <c r="K422" s="186"/>
      <c r="L422" s="39"/>
      <c r="M422" s="187" t="s">
        <v>1</v>
      </c>
      <c r="N422" s="188" t="s">
        <v>38</v>
      </c>
      <c r="O422" s="71"/>
      <c r="P422" s="189">
        <f>O422*H422</f>
        <v>0</v>
      </c>
      <c r="Q422" s="189">
        <v>0</v>
      </c>
      <c r="R422" s="189">
        <f>Q422*H422</f>
        <v>0</v>
      </c>
      <c r="S422" s="189">
        <v>0</v>
      </c>
      <c r="T422" s="190">
        <f>S422*H422</f>
        <v>0</v>
      </c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R422" s="191" t="s">
        <v>114</v>
      </c>
      <c r="AT422" s="191" t="s">
        <v>116</v>
      </c>
      <c r="AU422" s="191" t="s">
        <v>82</v>
      </c>
      <c r="AY422" s="17" t="s">
        <v>115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17" t="s">
        <v>80</v>
      </c>
      <c r="BK422" s="192">
        <f>ROUND(I422*H422,2)</f>
        <v>0</v>
      </c>
      <c r="BL422" s="17" t="s">
        <v>114</v>
      </c>
      <c r="BM422" s="191" t="s">
        <v>568</v>
      </c>
    </row>
    <row r="423" spans="2:51" s="12" customFormat="1" ht="11.25">
      <c r="B423" s="198"/>
      <c r="C423" s="199"/>
      <c r="D423" s="193" t="s">
        <v>139</v>
      </c>
      <c r="E423" s="200" t="s">
        <v>1</v>
      </c>
      <c r="F423" s="201" t="s">
        <v>569</v>
      </c>
      <c r="G423" s="199"/>
      <c r="H423" s="202">
        <v>1.94</v>
      </c>
      <c r="I423" s="203"/>
      <c r="J423" s="199"/>
      <c r="K423" s="199"/>
      <c r="L423" s="204"/>
      <c r="M423" s="205"/>
      <c r="N423" s="206"/>
      <c r="O423" s="206"/>
      <c r="P423" s="206"/>
      <c r="Q423" s="206"/>
      <c r="R423" s="206"/>
      <c r="S423" s="206"/>
      <c r="T423" s="207"/>
      <c r="AT423" s="208" t="s">
        <v>139</v>
      </c>
      <c r="AU423" s="208" t="s">
        <v>82</v>
      </c>
      <c r="AV423" s="12" t="s">
        <v>82</v>
      </c>
      <c r="AW423" s="12" t="s">
        <v>30</v>
      </c>
      <c r="AX423" s="12" t="s">
        <v>73</v>
      </c>
      <c r="AY423" s="208" t="s">
        <v>115</v>
      </c>
    </row>
    <row r="424" spans="2:51" s="13" customFormat="1" ht="11.25">
      <c r="B424" s="209"/>
      <c r="C424" s="210"/>
      <c r="D424" s="193" t="s">
        <v>139</v>
      </c>
      <c r="E424" s="211" t="s">
        <v>1</v>
      </c>
      <c r="F424" s="212" t="s">
        <v>141</v>
      </c>
      <c r="G424" s="210"/>
      <c r="H424" s="213">
        <v>1.94</v>
      </c>
      <c r="I424" s="214"/>
      <c r="J424" s="210"/>
      <c r="K424" s="210"/>
      <c r="L424" s="215"/>
      <c r="M424" s="216"/>
      <c r="N424" s="217"/>
      <c r="O424" s="217"/>
      <c r="P424" s="217"/>
      <c r="Q424" s="217"/>
      <c r="R424" s="217"/>
      <c r="S424" s="217"/>
      <c r="T424" s="218"/>
      <c r="AT424" s="219" t="s">
        <v>139</v>
      </c>
      <c r="AU424" s="219" t="s">
        <v>82</v>
      </c>
      <c r="AV424" s="13" t="s">
        <v>114</v>
      </c>
      <c r="AW424" s="13" t="s">
        <v>30</v>
      </c>
      <c r="AX424" s="13" t="s">
        <v>80</v>
      </c>
      <c r="AY424" s="219" t="s">
        <v>115</v>
      </c>
    </row>
    <row r="425" spans="2:63" s="11" customFormat="1" ht="22.9" customHeight="1">
      <c r="B425" s="165"/>
      <c r="C425" s="166"/>
      <c r="D425" s="167" t="s">
        <v>72</v>
      </c>
      <c r="E425" s="231" t="s">
        <v>570</v>
      </c>
      <c r="F425" s="231" t="s">
        <v>571</v>
      </c>
      <c r="G425" s="166"/>
      <c r="H425" s="166"/>
      <c r="I425" s="169"/>
      <c r="J425" s="232">
        <f>BK425</f>
        <v>0</v>
      </c>
      <c r="K425" s="166"/>
      <c r="L425" s="171"/>
      <c r="M425" s="172"/>
      <c r="N425" s="173"/>
      <c r="O425" s="173"/>
      <c r="P425" s="174">
        <f>P426</f>
        <v>0</v>
      </c>
      <c r="Q425" s="173"/>
      <c r="R425" s="174">
        <f>R426</f>
        <v>0</v>
      </c>
      <c r="S425" s="173"/>
      <c r="T425" s="175">
        <f>T426</f>
        <v>0</v>
      </c>
      <c r="AR425" s="176" t="s">
        <v>80</v>
      </c>
      <c r="AT425" s="177" t="s">
        <v>72</v>
      </c>
      <c r="AU425" s="177" t="s">
        <v>80</v>
      </c>
      <c r="AY425" s="176" t="s">
        <v>115</v>
      </c>
      <c r="BK425" s="178">
        <f>BK426</f>
        <v>0</v>
      </c>
    </row>
    <row r="426" spans="1:65" s="2" customFormat="1" ht="24.2" customHeight="1">
      <c r="A426" s="34"/>
      <c r="B426" s="35"/>
      <c r="C426" s="179" t="s">
        <v>373</v>
      </c>
      <c r="D426" s="179" t="s">
        <v>116</v>
      </c>
      <c r="E426" s="180" t="s">
        <v>572</v>
      </c>
      <c r="F426" s="181" t="s">
        <v>573</v>
      </c>
      <c r="G426" s="182" t="s">
        <v>258</v>
      </c>
      <c r="H426" s="183">
        <v>963.081</v>
      </c>
      <c r="I426" s="184"/>
      <c r="J426" s="185">
        <f>ROUND(I426*H426,2)</f>
        <v>0</v>
      </c>
      <c r="K426" s="186"/>
      <c r="L426" s="39"/>
      <c r="M426" s="220" t="s">
        <v>1</v>
      </c>
      <c r="N426" s="221" t="s">
        <v>38</v>
      </c>
      <c r="O426" s="222"/>
      <c r="P426" s="223">
        <f>O426*H426</f>
        <v>0</v>
      </c>
      <c r="Q426" s="223">
        <v>0</v>
      </c>
      <c r="R426" s="223">
        <f>Q426*H426</f>
        <v>0</v>
      </c>
      <c r="S426" s="223">
        <v>0</v>
      </c>
      <c r="T426" s="224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191" t="s">
        <v>114</v>
      </c>
      <c r="AT426" s="191" t="s">
        <v>116</v>
      </c>
      <c r="AU426" s="191" t="s">
        <v>82</v>
      </c>
      <c r="AY426" s="17" t="s">
        <v>115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17" t="s">
        <v>80</v>
      </c>
      <c r="BK426" s="192">
        <f>ROUND(I426*H426,2)</f>
        <v>0</v>
      </c>
      <c r="BL426" s="17" t="s">
        <v>114</v>
      </c>
      <c r="BM426" s="191" t="s">
        <v>574</v>
      </c>
    </row>
    <row r="427" spans="1:31" s="2" customFormat="1" ht="6.95" customHeight="1">
      <c r="A427" s="34"/>
      <c r="B427" s="54"/>
      <c r="C427" s="55"/>
      <c r="D427" s="55"/>
      <c r="E427" s="55"/>
      <c r="F427" s="55"/>
      <c r="G427" s="55"/>
      <c r="H427" s="55"/>
      <c r="I427" s="55"/>
      <c r="J427" s="55"/>
      <c r="K427" s="55"/>
      <c r="L427" s="39"/>
      <c r="M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</row>
  </sheetData>
  <sheetProtection algorithmName="SHA-512" hashValue="wNJkpKzHFfeGNGBgOizkg4w9jg5NoQ3L4yZEGpwxZno2SW2GRxVmKh5d9zQluG4lQ1X6S+IwpIQ0rxgG9SPwyA==" saltValue="Lo9Eh8j4CDBd5sXVgGXFZMPvDO9x89wPNSD8xEZSHj1oj1QQmYGlkgRB2KhvnCH7aBknZorUoKCbwa5FqLyuWw==" spinCount="100000" sheet="1" objects="1" scenarios="1" formatColumns="0" formatRows="0" autoFilter="0"/>
  <autoFilter ref="C124:K42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 topLeftCell="A1">
      <selection activeCell="E113" sqref="E113:H1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7" t="s">
        <v>88</v>
      </c>
    </row>
    <row r="3" spans="2:46" s="1" customFormat="1" ht="6.95" customHeight="1" hidden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82</v>
      </c>
    </row>
    <row r="4" spans="2:46" s="1" customFormat="1" ht="24.95" customHeight="1" hidden="1">
      <c r="B4" s="20"/>
      <c r="D4" s="110" t="s">
        <v>89</v>
      </c>
      <c r="L4" s="20"/>
      <c r="M4" s="11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12" t="s">
        <v>16</v>
      </c>
      <c r="L6" s="20"/>
    </row>
    <row r="7" spans="2:12" s="1" customFormat="1" ht="16.5" customHeight="1" hidden="1">
      <c r="B7" s="20"/>
      <c r="E7" s="295" t="str">
        <f>'Rekapitulace stavby'!K6</f>
        <v>2122 - Výstavba komunikace na ul. Horečkova v Kopřivnici</v>
      </c>
      <c r="F7" s="296"/>
      <c r="G7" s="296"/>
      <c r="H7" s="296"/>
      <c r="L7" s="20"/>
    </row>
    <row r="8" spans="1:31" s="2" customFormat="1" ht="12" customHeight="1" hidden="1">
      <c r="A8" s="34"/>
      <c r="B8" s="39"/>
      <c r="C8" s="34"/>
      <c r="D8" s="112" t="s">
        <v>90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 hidden="1">
      <c r="A9" s="34"/>
      <c r="B9" s="39"/>
      <c r="C9" s="34"/>
      <c r="D9" s="34"/>
      <c r="E9" s="297" t="s">
        <v>575</v>
      </c>
      <c r="F9" s="298"/>
      <c r="G9" s="298"/>
      <c r="H9" s="298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 hidden="1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 hidden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 hidden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8. 3. 2022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 hidden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 hidden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 hidden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26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 hidden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 hidden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 hidden="1">
      <c r="A18" s="34"/>
      <c r="B18" s="39"/>
      <c r="C18" s="34"/>
      <c r="D18" s="34"/>
      <c r="E18" s="299" t="str">
        <f>'Rekapitulace stavby'!E14</f>
        <v>Vyplň údaj</v>
      </c>
      <c r="F18" s="300"/>
      <c r="G18" s="300"/>
      <c r="H18" s="300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 hidden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 hidden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 hidden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26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 hidden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 hidden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 hidden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 hidden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 hidden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 hidden="1">
      <c r="A27" s="115"/>
      <c r="B27" s="116"/>
      <c r="C27" s="115"/>
      <c r="D27" s="115"/>
      <c r="E27" s="301" t="s">
        <v>1</v>
      </c>
      <c r="F27" s="301"/>
      <c r="G27" s="301"/>
      <c r="H27" s="301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 hidden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 hidden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 hidden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 hidden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 hidden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122" t="s">
        <v>37</v>
      </c>
      <c r="E33" s="112" t="s">
        <v>38</v>
      </c>
      <c r="F33" s="123">
        <f>ROUND((SUM(BE121:BE153)),2)</f>
        <v>0</v>
      </c>
      <c r="G33" s="34"/>
      <c r="H33" s="34"/>
      <c r="I33" s="124">
        <v>0.21</v>
      </c>
      <c r="J33" s="123">
        <f>ROUND(((SUM(BE121:BE153))*I33),2)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12" t="s">
        <v>39</v>
      </c>
      <c r="F34" s="123">
        <f>ROUND((SUM(BF121:BF153)),2)</f>
        <v>0</v>
      </c>
      <c r="G34" s="34"/>
      <c r="H34" s="34"/>
      <c r="I34" s="124">
        <v>0.15</v>
      </c>
      <c r="J34" s="123">
        <f>ROUND(((SUM(BF121:BF153))*I34),2)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ROUND((SUM(BG121:BG153)),2)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ROUND((SUM(BH121:BH153)),2)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ROUND((SUM(BI121:BI153)),2)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 hidden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 hidden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 hidden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 hidden="1">
      <c r="B41" s="20"/>
      <c r="L41" s="20"/>
    </row>
    <row r="42" spans="2:12" s="1" customFormat="1" ht="14.45" customHeight="1" hidden="1">
      <c r="B42" s="20"/>
      <c r="L42" s="20"/>
    </row>
    <row r="43" spans="2:12" s="1" customFormat="1" ht="14.45" customHeight="1" hidden="1">
      <c r="B43" s="20"/>
      <c r="L43" s="20"/>
    </row>
    <row r="44" spans="2:12" s="1" customFormat="1" ht="14.45" customHeight="1" hidden="1">
      <c r="B44" s="20"/>
      <c r="L44" s="20"/>
    </row>
    <row r="45" spans="2:12" s="1" customFormat="1" ht="14.45" customHeight="1" hidden="1">
      <c r="B45" s="20"/>
      <c r="L45" s="20"/>
    </row>
    <row r="46" spans="2:12" s="1" customFormat="1" ht="14.45" customHeight="1" hidden="1">
      <c r="B46" s="20"/>
      <c r="L46" s="20"/>
    </row>
    <row r="47" spans="2:12" s="1" customFormat="1" ht="14.45" customHeight="1" hidden="1">
      <c r="B47" s="20"/>
      <c r="L47" s="20"/>
    </row>
    <row r="48" spans="2:12" s="1" customFormat="1" ht="14.45" customHeight="1" hidden="1">
      <c r="B48" s="20"/>
      <c r="L48" s="20"/>
    </row>
    <row r="49" spans="2:12" s="1" customFormat="1" ht="14.45" customHeight="1" hidden="1">
      <c r="B49" s="20"/>
      <c r="L49" s="20"/>
    </row>
    <row r="50" spans="2:12" s="2" customFormat="1" ht="14.45" customHeight="1" hidden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 hidden="1">
      <c r="B51" s="20"/>
      <c r="L51" s="20"/>
    </row>
    <row r="52" spans="2:12" ht="11.25" hidden="1">
      <c r="B52" s="20"/>
      <c r="L52" s="20"/>
    </row>
    <row r="53" spans="2:12" ht="11.25" hidden="1">
      <c r="B53" s="20"/>
      <c r="L53" s="20"/>
    </row>
    <row r="54" spans="2:12" ht="11.25" hidden="1">
      <c r="B54" s="20"/>
      <c r="L54" s="20"/>
    </row>
    <row r="55" spans="2:12" ht="11.25" hidden="1">
      <c r="B55" s="20"/>
      <c r="L55" s="20"/>
    </row>
    <row r="56" spans="2:12" ht="11.25" hidden="1">
      <c r="B56" s="20"/>
      <c r="L56" s="20"/>
    </row>
    <row r="57" spans="2:12" ht="11.25" hidden="1">
      <c r="B57" s="20"/>
      <c r="L57" s="20"/>
    </row>
    <row r="58" spans="2:12" ht="11.25" hidden="1">
      <c r="B58" s="20"/>
      <c r="L58" s="20"/>
    </row>
    <row r="59" spans="2:12" ht="11.25" hidden="1">
      <c r="B59" s="20"/>
      <c r="L59" s="20"/>
    </row>
    <row r="60" spans="2:12" ht="11.25" hidden="1">
      <c r="B60" s="20"/>
      <c r="L60" s="20"/>
    </row>
    <row r="61" spans="1:31" s="2" customFormat="1" ht="12.75" hidden="1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 hidden="1">
      <c r="B62" s="20"/>
      <c r="L62" s="20"/>
    </row>
    <row r="63" spans="2:12" ht="11.25" hidden="1">
      <c r="B63" s="20"/>
      <c r="L63" s="20"/>
    </row>
    <row r="64" spans="2:12" ht="11.25" hidden="1">
      <c r="B64" s="20"/>
      <c r="L64" s="20"/>
    </row>
    <row r="65" spans="1:31" s="2" customFormat="1" ht="12.75" hidden="1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 hidden="1">
      <c r="B66" s="20"/>
      <c r="L66" s="20"/>
    </row>
    <row r="67" spans="2:12" ht="11.25" hidden="1">
      <c r="B67" s="20"/>
      <c r="L67" s="20"/>
    </row>
    <row r="68" spans="2:12" ht="11.25" hidden="1">
      <c r="B68" s="20"/>
      <c r="L68" s="20"/>
    </row>
    <row r="69" spans="2:12" ht="11.25" hidden="1">
      <c r="B69" s="20"/>
      <c r="L69" s="20"/>
    </row>
    <row r="70" spans="2:12" ht="11.25" hidden="1">
      <c r="B70" s="20"/>
      <c r="L70" s="20"/>
    </row>
    <row r="71" spans="2:12" ht="11.25" hidden="1">
      <c r="B71" s="20"/>
      <c r="L71" s="20"/>
    </row>
    <row r="72" spans="2:12" ht="11.25" hidden="1">
      <c r="B72" s="20"/>
      <c r="L72" s="20"/>
    </row>
    <row r="73" spans="2:12" ht="11.25" hidden="1">
      <c r="B73" s="20"/>
      <c r="L73" s="20"/>
    </row>
    <row r="74" spans="2:12" ht="11.25" hidden="1">
      <c r="B74" s="20"/>
      <c r="L74" s="20"/>
    </row>
    <row r="75" spans="2:12" ht="11.25" hidden="1">
      <c r="B75" s="20"/>
      <c r="L75" s="20"/>
    </row>
    <row r="76" spans="1:31" s="2" customFormat="1" ht="12.75" hidden="1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 hidden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t="11.25" hidden="1"/>
    <row r="79" ht="11.25" hidden="1"/>
    <row r="80" ht="11.25" hidden="1"/>
    <row r="81" spans="1:31" s="2" customFormat="1" ht="6.95" customHeight="1" hidden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 hidden="1">
      <c r="A82" s="34"/>
      <c r="B82" s="35"/>
      <c r="C82" s="23" t="s">
        <v>92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302" t="str">
        <f>E7</f>
        <v>2122 - Výstavba komunikace na ul. Horečkova v Kopřivnici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90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3" t="str">
        <f>E9</f>
        <v>1.2 - Výměna podloží - se...</v>
      </c>
      <c r="F87" s="304"/>
      <c r="G87" s="304"/>
      <c r="H87" s="304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8. 3. 2022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43" t="s">
        <v>93</v>
      </c>
      <c r="D94" s="144"/>
      <c r="E94" s="144"/>
      <c r="F94" s="144"/>
      <c r="G94" s="144"/>
      <c r="H94" s="144"/>
      <c r="I94" s="144"/>
      <c r="J94" s="145" t="s">
        <v>94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 hidden="1">
      <c r="A96" s="34"/>
      <c r="B96" s="35"/>
      <c r="C96" s="146" t="s">
        <v>95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96</v>
      </c>
    </row>
    <row r="97" spans="2:12" s="9" customFormat="1" ht="24.95" customHeight="1" hidden="1">
      <c r="B97" s="147"/>
      <c r="C97" s="148"/>
      <c r="D97" s="149" t="s">
        <v>171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4" customFormat="1" ht="19.9" customHeight="1" hidden="1">
      <c r="B98" s="225"/>
      <c r="C98" s="226"/>
      <c r="D98" s="227" t="s">
        <v>172</v>
      </c>
      <c r="E98" s="228"/>
      <c r="F98" s="228"/>
      <c r="G98" s="228"/>
      <c r="H98" s="228"/>
      <c r="I98" s="228"/>
      <c r="J98" s="229">
        <f>J123</f>
        <v>0</v>
      </c>
      <c r="K98" s="226"/>
      <c r="L98" s="230"/>
    </row>
    <row r="99" spans="2:12" s="14" customFormat="1" ht="19.9" customHeight="1" hidden="1">
      <c r="B99" s="225"/>
      <c r="C99" s="226"/>
      <c r="D99" s="227" t="s">
        <v>175</v>
      </c>
      <c r="E99" s="228"/>
      <c r="F99" s="228"/>
      <c r="G99" s="228"/>
      <c r="H99" s="228"/>
      <c r="I99" s="228"/>
      <c r="J99" s="229">
        <f>J143</f>
        <v>0</v>
      </c>
      <c r="K99" s="226"/>
      <c r="L99" s="230"/>
    </row>
    <row r="100" spans="2:12" s="14" customFormat="1" ht="19.9" customHeight="1" hidden="1">
      <c r="B100" s="225"/>
      <c r="C100" s="226"/>
      <c r="D100" s="227" t="s">
        <v>177</v>
      </c>
      <c r="E100" s="228"/>
      <c r="F100" s="228"/>
      <c r="G100" s="228"/>
      <c r="H100" s="228"/>
      <c r="I100" s="228"/>
      <c r="J100" s="229">
        <f>J148</f>
        <v>0</v>
      </c>
      <c r="K100" s="226"/>
      <c r="L100" s="230"/>
    </row>
    <row r="101" spans="2:12" s="14" customFormat="1" ht="19.9" customHeight="1" hidden="1">
      <c r="B101" s="225"/>
      <c r="C101" s="226"/>
      <c r="D101" s="227" t="s">
        <v>179</v>
      </c>
      <c r="E101" s="228"/>
      <c r="F101" s="228"/>
      <c r="G101" s="228"/>
      <c r="H101" s="228"/>
      <c r="I101" s="228"/>
      <c r="J101" s="229">
        <f>J152</f>
        <v>0</v>
      </c>
      <c r="K101" s="226"/>
      <c r="L101" s="230"/>
    </row>
    <row r="102" spans="1:31" s="2" customFormat="1" ht="21.75" customHeight="1" hidden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 hidden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t="11.25" hidden="1"/>
    <row r="105" ht="11.25" hidden="1"/>
    <row r="106" ht="11.25" hidden="1"/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99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2" t="str">
        <f>E7</f>
        <v>2122 - Výstavba komunikace na ul. Horečkova v Kopřivnici</v>
      </c>
      <c r="F111" s="303"/>
      <c r="G111" s="303"/>
      <c r="H111" s="303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90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73" t="str">
        <f>E9</f>
        <v>1.2 - Výměna podloží - se...</v>
      </c>
      <c r="F113" s="304"/>
      <c r="G113" s="304"/>
      <c r="H113" s="304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 t="str">
        <f>IF(J12="","",J12)</f>
        <v>8. 3. 2022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E15</f>
        <v xml:space="preserve"> </v>
      </c>
      <c r="G117" s="36"/>
      <c r="H117" s="36"/>
      <c r="I117" s="29" t="s">
        <v>29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27</v>
      </c>
      <c r="D118" s="36"/>
      <c r="E118" s="36"/>
      <c r="F118" s="27" t="str">
        <f>IF(E18="","",E18)</f>
        <v>Vyplň údaj</v>
      </c>
      <c r="G118" s="36"/>
      <c r="H118" s="36"/>
      <c r="I118" s="29" t="s">
        <v>31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0" customFormat="1" ht="29.25" customHeight="1">
      <c r="A120" s="153"/>
      <c r="B120" s="154"/>
      <c r="C120" s="155" t="s">
        <v>100</v>
      </c>
      <c r="D120" s="156" t="s">
        <v>58</v>
      </c>
      <c r="E120" s="156" t="s">
        <v>54</v>
      </c>
      <c r="F120" s="156" t="s">
        <v>55</v>
      </c>
      <c r="G120" s="156" t="s">
        <v>101</v>
      </c>
      <c r="H120" s="156" t="s">
        <v>102</v>
      </c>
      <c r="I120" s="156" t="s">
        <v>103</v>
      </c>
      <c r="J120" s="157" t="s">
        <v>94</v>
      </c>
      <c r="K120" s="158" t="s">
        <v>104</v>
      </c>
      <c r="L120" s="159"/>
      <c r="M120" s="75" t="s">
        <v>1</v>
      </c>
      <c r="N120" s="76" t="s">
        <v>37</v>
      </c>
      <c r="O120" s="76" t="s">
        <v>105</v>
      </c>
      <c r="P120" s="76" t="s">
        <v>106</v>
      </c>
      <c r="Q120" s="76" t="s">
        <v>107</v>
      </c>
      <c r="R120" s="76" t="s">
        <v>108</v>
      </c>
      <c r="S120" s="76" t="s">
        <v>109</v>
      </c>
      <c r="T120" s="77" t="s">
        <v>110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3" s="2" customFormat="1" ht="22.9" customHeight="1">
      <c r="A121" s="34"/>
      <c r="B121" s="35"/>
      <c r="C121" s="82" t="s">
        <v>111</v>
      </c>
      <c r="D121" s="36"/>
      <c r="E121" s="36"/>
      <c r="F121" s="36"/>
      <c r="G121" s="36"/>
      <c r="H121" s="36"/>
      <c r="I121" s="36"/>
      <c r="J121" s="160">
        <f>BK121</f>
        <v>0</v>
      </c>
      <c r="K121" s="36"/>
      <c r="L121" s="39"/>
      <c r="M121" s="78"/>
      <c r="N121" s="161"/>
      <c r="O121" s="79"/>
      <c r="P121" s="162">
        <f>P122</f>
        <v>0</v>
      </c>
      <c r="Q121" s="79"/>
      <c r="R121" s="162">
        <f>R122</f>
        <v>0</v>
      </c>
      <c r="S121" s="79"/>
      <c r="T121" s="163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72</v>
      </c>
      <c r="AU121" s="17" t="s">
        <v>96</v>
      </c>
      <c r="BK121" s="164">
        <f>BK122</f>
        <v>0</v>
      </c>
    </row>
    <row r="122" spans="2:63" s="11" customFormat="1" ht="25.9" customHeight="1">
      <c r="B122" s="165"/>
      <c r="C122" s="166"/>
      <c r="D122" s="167" t="s">
        <v>72</v>
      </c>
      <c r="E122" s="168" t="s">
        <v>180</v>
      </c>
      <c r="F122" s="168" t="s">
        <v>181</v>
      </c>
      <c r="G122" s="166"/>
      <c r="H122" s="166"/>
      <c r="I122" s="169"/>
      <c r="J122" s="170">
        <f>BK122</f>
        <v>0</v>
      </c>
      <c r="K122" s="166"/>
      <c r="L122" s="171"/>
      <c r="M122" s="172"/>
      <c r="N122" s="173"/>
      <c r="O122" s="173"/>
      <c r="P122" s="174">
        <f>P123+P143+P148+P152</f>
        <v>0</v>
      </c>
      <c r="Q122" s="173"/>
      <c r="R122" s="174">
        <f>R123+R143+R148+R152</f>
        <v>0</v>
      </c>
      <c r="S122" s="173"/>
      <c r="T122" s="175">
        <f>T123+T143+T148+T152</f>
        <v>0</v>
      </c>
      <c r="AR122" s="176" t="s">
        <v>80</v>
      </c>
      <c r="AT122" s="177" t="s">
        <v>72</v>
      </c>
      <c r="AU122" s="177" t="s">
        <v>73</v>
      </c>
      <c r="AY122" s="176" t="s">
        <v>115</v>
      </c>
      <c r="BK122" s="178">
        <f>BK123+BK143+BK148+BK152</f>
        <v>0</v>
      </c>
    </row>
    <row r="123" spans="2:63" s="11" customFormat="1" ht="22.9" customHeight="1">
      <c r="B123" s="165"/>
      <c r="C123" s="166"/>
      <c r="D123" s="167" t="s">
        <v>72</v>
      </c>
      <c r="E123" s="231" t="s">
        <v>80</v>
      </c>
      <c r="F123" s="231" t="s">
        <v>182</v>
      </c>
      <c r="G123" s="166"/>
      <c r="H123" s="166"/>
      <c r="I123" s="169"/>
      <c r="J123" s="232">
        <f>BK123</f>
        <v>0</v>
      </c>
      <c r="K123" s="166"/>
      <c r="L123" s="171"/>
      <c r="M123" s="172"/>
      <c r="N123" s="173"/>
      <c r="O123" s="173"/>
      <c r="P123" s="174">
        <f>SUM(P124:P142)</f>
        <v>0</v>
      </c>
      <c r="Q123" s="173"/>
      <c r="R123" s="174">
        <f>SUM(R124:R142)</f>
        <v>0</v>
      </c>
      <c r="S123" s="173"/>
      <c r="T123" s="175">
        <f>SUM(T124:T142)</f>
        <v>0</v>
      </c>
      <c r="AR123" s="176" t="s">
        <v>80</v>
      </c>
      <c r="AT123" s="177" t="s">
        <v>72</v>
      </c>
      <c r="AU123" s="177" t="s">
        <v>80</v>
      </c>
      <c r="AY123" s="176" t="s">
        <v>115</v>
      </c>
      <c r="BK123" s="178">
        <f>SUM(BK124:BK142)</f>
        <v>0</v>
      </c>
    </row>
    <row r="124" spans="1:65" s="2" customFormat="1" ht="37.9" customHeight="1">
      <c r="A124" s="34"/>
      <c r="B124" s="35"/>
      <c r="C124" s="179" t="s">
        <v>80</v>
      </c>
      <c r="D124" s="179" t="s">
        <v>116</v>
      </c>
      <c r="E124" s="180" t="s">
        <v>206</v>
      </c>
      <c r="F124" s="181" t="s">
        <v>207</v>
      </c>
      <c r="G124" s="182" t="s">
        <v>208</v>
      </c>
      <c r="H124" s="183">
        <v>250.5</v>
      </c>
      <c r="I124" s="184"/>
      <c r="J124" s="185">
        <f>ROUND(I124*H124,2)</f>
        <v>0</v>
      </c>
      <c r="K124" s="186"/>
      <c r="L124" s="39"/>
      <c r="M124" s="187" t="s">
        <v>1</v>
      </c>
      <c r="N124" s="188" t="s">
        <v>38</v>
      </c>
      <c r="O124" s="71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1" t="s">
        <v>114</v>
      </c>
      <c r="AT124" s="191" t="s">
        <v>116</v>
      </c>
      <c r="AU124" s="191" t="s">
        <v>82</v>
      </c>
      <c r="AY124" s="17" t="s">
        <v>115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7" t="s">
        <v>80</v>
      </c>
      <c r="BK124" s="192">
        <f>ROUND(I124*H124,2)</f>
        <v>0</v>
      </c>
      <c r="BL124" s="17" t="s">
        <v>114</v>
      </c>
      <c r="BM124" s="191" t="s">
        <v>82</v>
      </c>
    </row>
    <row r="125" spans="2:51" s="12" customFormat="1" ht="11.25">
      <c r="B125" s="198"/>
      <c r="C125" s="199"/>
      <c r="D125" s="193" t="s">
        <v>139</v>
      </c>
      <c r="E125" s="200" t="s">
        <v>1</v>
      </c>
      <c r="F125" s="201" t="s">
        <v>576</v>
      </c>
      <c r="G125" s="199"/>
      <c r="H125" s="202">
        <v>250.5</v>
      </c>
      <c r="I125" s="203"/>
      <c r="J125" s="199"/>
      <c r="K125" s="199"/>
      <c r="L125" s="204"/>
      <c r="M125" s="205"/>
      <c r="N125" s="206"/>
      <c r="O125" s="206"/>
      <c r="P125" s="206"/>
      <c r="Q125" s="206"/>
      <c r="R125" s="206"/>
      <c r="S125" s="206"/>
      <c r="T125" s="207"/>
      <c r="AT125" s="208" t="s">
        <v>139</v>
      </c>
      <c r="AU125" s="208" t="s">
        <v>82</v>
      </c>
      <c r="AV125" s="12" t="s">
        <v>82</v>
      </c>
      <c r="AW125" s="12" t="s">
        <v>30</v>
      </c>
      <c r="AX125" s="12" t="s">
        <v>73</v>
      </c>
      <c r="AY125" s="208" t="s">
        <v>115</v>
      </c>
    </row>
    <row r="126" spans="2:51" s="13" customFormat="1" ht="11.25">
      <c r="B126" s="209"/>
      <c r="C126" s="210"/>
      <c r="D126" s="193" t="s">
        <v>139</v>
      </c>
      <c r="E126" s="211" t="s">
        <v>1</v>
      </c>
      <c r="F126" s="212" t="s">
        <v>141</v>
      </c>
      <c r="G126" s="210"/>
      <c r="H126" s="213">
        <v>250.5</v>
      </c>
      <c r="I126" s="214"/>
      <c r="J126" s="210"/>
      <c r="K126" s="210"/>
      <c r="L126" s="215"/>
      <c r="M126" s="216"/>
      <c r="N126" s="217"/>
      <c r="O126" s="217"/>
      <c r="P126" s="217"/>
      <c r="Q126" s="217"/>
      <c r="R126" s="217"/>
      <c r="S126" s="217"/>
      <c r="T126" s="218"/>
      <c r="AT126" s="219" t="s">
        <v>139</v>
      </c>
      <c r="AU126" s="219" t="s">
        <v>82</v>
      </c>
      <c r="AV126" s="13" t="s">
        <v>114</v>
      </c>
      <c r="AW126" s="13" t="s">
        <v>30</v>
      </c>
      <c r="AX126" s="13" t="s">
        <v>80</v>
      </c>
      <c r="AY126" s="219" t="s">
        <v>115</v>
      </c>
    </row>
    <row r="127" spans="1:65" s="2" customFormat="1" ht="33" customHeight="1">
      <c r="A127" s="34"/>
      <c r="B127" s="35"/>
      <c r="C127" s="179" t="s">
        <v>82</v>
      </c>
      <c r="D127" s="179" t="s">
        <v>116</v>
      </c>
      <c r="E127" s="180" t="s">
        <v>244</v>
      </c>
      <c r="F127" s="181" t="s">
        <v>245</v>
      </c>
      <c r="G127" s="182" t="s">
        <v>208</v>
      </c>
      <c r="H127" s="183">
        <v>250.5</v>
      </c>
      <c r="I127" s="184"/>
      <c r="J127" s="185">
        <f>ROUND(I127*H127,2)</f>
        <v>0</v>
      </c>
      <c r="K127" s="186"/>
      <c r="L127" s="39"/>
      <c r="M127" s="187" t="s">
        <v>1</v>
      </c>
      <c r="N127" s="188" t="s">
        <v>38</v>
      </c>
      <c r="O127" s="71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1" t="s">
        <v>114</v>
      </c>
      <c r="AT127" s="191" t="s">
        <v>116</v>
      </c>
      <c r="AU127" s="191" t="s">
        <v>82</v>
      </c>
      <c r="AY127" s="17" t="s">
        <v>115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7" t="s">
        <v>80</v>
      </c>
      <c r="BK127" s="192">
        <f>ROUND(I127*H127,2)</f>
        <v>0</v>
      </c>
      <c r="BL127" s="17" t="s">
        <v>114</v>
      </c>
      <c r="BM127" s="191" t="s">
        <v>114</v>
      </c>
    </row>
    <row r="128" spans="2:51" s="12" customFormat="1" ht="11.25">
      <c r="B128" s="198"/>
      <c r="C128" s="199"/>
      <c r="D128" s="193" t="s">
        <v>139</v>
      </c>
      <c r="E128" s="200" t="s">
        <v>1</v>
      </c>
      <c r="F128" s="201" t="s">
        <v>577</v>
      </c>
      <c r="G128" s="199"/>
      <c r="H128" s="202">
        <v>250.5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139</v>
      </c>
      <c r="AU128" s="208" t="s">
        <v>82</v>
      </c>
      <c r="AV128" s="12" t="s">
        <v>82</v>
      </c>
      <c r="AW128" s="12" t="s">
        <v>30</v>
      </c>
      <c r="AX128" s="12" t="s">
        <v>73</v>
      </c>
      <c r="AY128" s="208" t="s">
        <v>115</v>
      </c>
    </row>
    <row r="129" spans="2:51" s="13" customFormat="1" ht="11.25">
      <c r="B129" s="209"/>
      <c r="C129" s="210"/>
      <c r="D129" s="193" t="s">
        <v>139</v>
      </c>
      <c r="E129" s="211" t="s">
        <v>1</v>
      </c>
      <c r="F129" s="212" t="s">
        <v>141</v>
      </c>
      <c r="G129" s="210"/>
      <c r="H129" s="213">
        <v>250.5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139</v>
      </c>
      <c r="AU129" s="219" t="s">
        <v>82</v>
      </c>
      <c r="AV129" s="13" t="s">
        <v>114</v>
      </c>
      <c r="AW129" s="13" t="s">
        <v>30</v>
      </c>
      <c r="AX129" s="13" t="s">
        <v>80</v>
      </c>
      <c r="AY129" s="219" t="s">
        <v>115</v>
      </c>
    </row>
    <row r="130" spans="1:65" s="2" customFormat="1" ht="37.9" customHeight="1">
      <c r="A130" s="34"/>
      <c r="B130" s="35"/>
      <c r="C130" s="179" t="s">
        <v>126</v>
      </c>
      <c r="D130" s="179" t="s">
        <v>116</v>
      </c>
      <c r="E130" s="180" t="s">
        <v>249</v>
      </c>
      <c r="F130" s="181" t="s">
        <v>250</v>
      </c>
      <c r="G130" s="182" t="s">
        <v>208</v>
      </c>
      <c r="H130" s="183">
        <v>1252.5</v>
      </c>
      <c r="I130" s="184"/>
      <c r="J130" s="185">
        <f>ROUND(I130*H130,2)</f>
        <v>0</v>
      </c>
      <c r="K130" s="186"/>
      <c r="L130" s="39"/>
      <c r="M130" s="187" t="s">
        <v>1</v>
      </c>
      <c r="N130" s="188" t="s">
        <v>38</v>
      </c>
      <c r="O130" s="71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1" t="s">
        <v>114</v>
      </c>
      <c r="AT130" s="191" t="s">
        <v>116</v>
      </c>
      <c r="AU130" s="191" t="s">
        <v>82</v>
      </c>
      <c r="AY130" s="17" t="s">
        <v>115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7" t="s">
        <v>80</v>
      </c>
      <c r="BK130" s="192">
        <f>ROUND(I130*H130,2)</f>
        <v>0</v>
      </c>
      <c r="BL130" s="17" t="s">
        <v>114</v>
      </c>
      <c r="BM130" s="191" t="s">
        <v>129</v>
      </c>
    </row>
    <row r="131" spans="2:51" s="15" customFormat="1" ht="11.25">
      <c r="B131" s="233"/>
      <c r="C131" s="234"/>
      <c r="D131" s="193" t="s">
        <v>139</v>
      </c>
      <c r="E131" s="235" t="s">
        <v>1</v>
      </c>
      <c r="F131" s="236" t="s">
        <v>252</v>
      </c>
      <c r="G131" s="234"/>
      <c r="H131" s="235" t="s">
        <v>1</v>
      </c>
      <c r="I131" s="237"/>
      <c r="J131" s="234"/>
      <c r="K131" s="234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139</v>
      </c>
      <c r="AU131" s="242" t="s">
        <v>82</v>
      </c>
      <c r="AV131" s="15" t="s">
        <v>80</v>
      </c>
      <c r="AW131" s="15" t="s">
        <v>30</v>
      </c>
      <c r="AX131" s="15" t="s">
        <v>73</v>
      </c>
      <c r="AY131" s="242" t="s">
        <v>115</v>
      </c>
    </row>
    <row r="132" spans="2:51" s="12" customFormat="1" ht="11.25">
      <c r="B132" s="198"/>
      <c r="C132" s="199"/>
      <c r="D132" s="193" t="s">
        <v>139</v>
      </c>
      <c r="E132" s="200" t="s">
        <v>1</v>
      </c>
      <c r="F132" s="201" t="s">
        <v>578</v>
      </c>
      <c r="G132" s="199"/>
      <c r="H132" s="202">
        <v>1252.5</v>
      </c>
      <c r="I132" s="203"/>
      <c r="J132" s="199"/>
      <c r="K132" s="199"/>
      <c r="L132" s="204"/>
      <c r="M132" s="205"/>
      <c r="N132" s="206"/>
      <c r="O132" s="206"/>
      <c r="P132" s="206"/>
      <c r="Q132" s="206"/>
      <c r="R132" s="206"/>
      <c r="S132" s="206"/>
      <c r="T132" s="207"/>
      <c r="AT132" s="208" t="s">
        <v>139</v>
      </c>
      <c r="AU132" s="208" t="s">
        <v>82</v>
      </c>
      <c r="AV132" s="12" t="s">
        <v>82</v>
      </c>
      <c r="AW132" s="12" t="s">
        <v>30</v>
      </c>
      <c r="AX132" s="12" t="s">
        <v>73</v>
      </c>
      <c r="AY132" s="208" t="s">
        <v>115</v>
      </c>
    </row>
    <row r="133" spans="2:51" s="13" customFormat="1" ht="11.25">
      <c r="B133" s="209"/>
      <c r="C133" s="210"/>
      <c r="D133" s="193" t="s">
        <v>139</v>
      </c>
      <c r="E133" s="211" t="s">
        <v>1</v>
      </c>
      <c r="F133" s="212" t="s">
        <v>141</v>
      </c>
      <c r="G133" s="210"/>
      <c r="H133" s="213">
        <v>1252.5</v>
      </c>
      <c r="I133" s="214"/>
      <c r="J133" s="210"/>
      <c r="K133" s="210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139</v>
      </c>
      <c r="AU133" s="219" t="s">
        <v>82</v>
      </c>
      <c r="AV133" s="13" t="s">
        <v>114</v>
      </c>
      <c r="AW133" s="13" t="s">
        <v>30</v>
      </c>
      <c r="AX133" s="13" t="s">
        <v>80</v>
      </c>
      <c r="AY133" s="219" t="s">
        <v>115</v>
      </c>
    </row>
    <row r="134" spans="1:65" s="2" customFormat="1" ht="33" customHeight="1">
      <c r="A134" s="34"/>
      <c r="B134" s="35"/>
      <c r="C134" s="179" t="s">
        <v>114</v>
      </c>
      <c r="D134" s="179" t="s">
        <v>116</v>
      </c>
      <c r="E134" s="180" t="s">
        <v>256</v>
      </c>
      <c r="F134" s="181" t="s">
        <v>257</v>
      </c>
      <c r="G134" s="182" t="s">
        <v>258</v>
      </c>
      <c r="H134" s="183">
        <v>450.9</v>
      </c>
      <c r="I134" s="184"/>
      <c r="J134" s="185">
        <f>ROUND(I134*H134,2)</f>
        <v>0</v>
      </c>
      <c r="K134" s="186"/>
      <c r="L134" s="39"/>
      <c r="M134" s="187" t="s">
        <v>1</v>
      </c>
      <c r="N134" s="188" t="s">
        <v>38</v>
      </c>
      <c r="O134" s="71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1" t="s">
        <v>114</v>
      </c>
      <c r="AT134" s="191" t="s">
        <v>116</v>
      </c>
      <c r="AU134" s="191" t="s">
        <v>82</v>
      </c>
      <c r="AY134" s="17" t="s">
        <v>115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7" t="s">
        <v>80</v>
      </c>
      <c r="BK134" s="192">
        <f>ROUND(I134*H134,2)</f>
        <v>0</v>
      </c>
      <c r="BL134" s="17" t="s">
        <v>114</v>
      </c>
      <c r="BM134" s="191" t="s">
        <v>133</v>
      </c>
    </row>
    <row r="135" spans="2:51" s="12" customFormat="1" ht="11.25">
      <c r="B135" s="198"/>
      <c r="C135" s="199"/>
      <c r="D135" s="193" t="s">
        <v>139</v>
      </c>
      <c r="E135" s="200" t="s">
        <v>1</v>
      </c>
      <c r="F135" s="201" t="s">
        <v>579</v>
      </c>
      <c r="G135" s="199"/>
      <c r="H135" s="202">
        <v>450.9</v>
      </c>
      <c r="I135" s="203"/>
      <c r="J135" s="199"/>
      <c r="K135" s="199"/>
      <c r="L135" s="204"/>
      <c r="M135" s="205"/>
      <c r="N135" s="206"/>
      <c r="O135" s="206"/>
      <c r="P135" s="206"/>
      <c r="Q135" s="206"/>
      <c r="R135" s="206"/>
      <c r="S135" s="206"/>
      <c r="T135" s="207"/>
      <c r="AT135" s="208" t="s">
        <v>139</v>
      </c>
      <c r="AU135" s="208" t="s">
        <v>82</v>
      </c>
      <c r="AV135" s="12" t="s">
        <v>82</v>
      </c>
      <c r="AW135" s="12" t="s">
        <v>30</v>
      </c>
      <c r="AX135" s="12" t="s">
        <v>73</v>
      </c>
      <c r="AY135" s="208" t="s">
        <v>115</v>
      </c>
    </row>
    <row r="136" spans="2:51" s="13" customFormat="1" ht="11.25">
      <c r="B136" s="209"/>
      <c r="C136" s="210"/>
      <c r="D136" s="193" t="s">
        <v>139</v>
      </c>
      <c r="E136" s="211" t="s">
        <v>1</v>
      </c>
      <c r="F136" s="212" t="s">
        <v>141</v>
      </c>
      <c r="G136" s="210"/>
      <c r="H136" s="213">
        <v>450.9</v>
      </c>
      <c r="I136" s="214"/>
      <c r="J136" s="210"/>
      <c r="K136" s="210"/>
      <c r="L136" s="215"/>
      <c r="M136" s="216"/>
      <c r="N136" s="217"/>
      <c r="O136" s="217"/>
      <c r="P136" s="217"/>
      <c r="Q136" s="217"/>
      <c r="R136" s="217"/>
      <c r="S136" s="217"/>
      <c r="T136" s="218"/>
      <c r="AT136" s="219" t="s">
        <v>139</v>
      </c>
      <c r="AU136" s="219" t="s">
        <v>82</v>
      </c>
      <c r="AV136" s="13" t="s">
        <v>114</v>
      </c>
      <c r="AW136" s="13" t="s">
        <v>30</v>
      </c>
      <c r="AX136" s="13" t="s">
        <v>80</v>
      </c>
      <c r="AY136" s="219" t="s">
        <v>115</v>
      </c>
    </row>
    <row r="137" spans="1:65" s="2" customFormat="1" ht="16.5" customHeight="1">
      <c r="A137" s="34"/>
      <c r="B137" s="35"/>
      <c r="C137" s="179" t="s">
        <v>135</v>
      </c>
      <c r="D137" s="179" t="s">
        <v>116</v>
      </c>
      <c r="E137" s="180" t="s">
        <v>262</v>
      </c>
      <c r="F137" s="181" t="s">
        <v>263</v>
      </c>
      <c r="G137" s="182" t="s">
        <v>208</v>
      </c>
      <c r="H137" s="183">
        <v>250.5</v>
      </c>
      <c r="I137" s="184"/>
      <c r="J137" s="185">
        <f>ROUND(I137*H137,2)</f>
        <v>0</v>
      </c>
      <c r="K137" s="186"/>
      <c r="L137" s="39"/>
      <c r="M137" s="187" t="s">
        <v>1</v>
      </c>
      <c r="N137" s="188" t="s">
        <v>38</v>
      </c>
      <c r="O137" s="71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1" t="s">
        <v>114</v>
      </c>
      <c r="AT137" s="191" t="s">
        <v>116</v>
      </c>
      <c r="AU137" s="191" t="s">
        <v>82</v>
      </c>
      <c r="AY137" s="17" t="s">
        <v>115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7" t="s">
        <v>80</v>
      </c>
      <c r="BK137" s="192">
        <f>ROUND(I137*H137,2)</f>
        <v>0</v>
      </c>
      <c r="BL137" s="17" t="s">
        <v>114</v>
      </c>
      <c r="BM137" s="191" t="s">
        <v>138</v>
      </c>
    </row>
    <row r="138" spans="2:51" s="12" customFormat="1" ht="11.25">
      <c r="B138" s="198"/>
      <c r="C138" s="199"/>
      <c r="D138" s="193" t="s">
        <v>139</v>
      </c>
      <c r="E138" s="200" t="s">
        <v>1</v>
      </c>
      <c r="F138" s="201" t="s">
        <v>580</v>
      </c>
      <c r="G138" s="199"/>
      <c r="H138" s="202">
        <v>250.5</v>
      </c>
      <c r="I138" s="203"/>
      <c r="J138" s="199"/>
      <c r="K138" s="199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139</v>
      </c>
      <c r="AU138" s="208" t="s">
        <v>82</v>
      </c>
      <c r="AV138" s="12" t="s">
        <v>82</v>
      </c>
      <c r="AW138" s="12" t="s">
        <v>30</v>
      </c>
      <c r="AX138" s="12" t="s">
        <v>73</v>
      </c>
      <c r="AY138" s="208" t="s">
        <v>115</v>
      </c>
    </row>
    <row r="139" spans="2:51" s="13" customFormat="1" ht="11.25">
      <c r="B139" s="209"/>
      <c r="C139" s="210"/>
      <c r="D139" s="193" t="s">
        <v>139</v>
      </c>
      <c r="E139" s="211" t="s">
        <v>1</v>
      </c>
      <c r="F139" s="212" t="s">
        <v>141</v>
      </c>
      <c r="G139" s="210"/>
      <c r="H139" s="213">
        <v>250.5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139</v>
      </c>
      <c r="AU139" s="219" t="s">
        <v>82</v>
      </c>
      <c r="AV139" s="13" t="s">
        <v>114</v>
      </c>
      <c r="AW139" s="13" t="s">
        <v>30</v>
      </c>
      <c r="AX139" s="13" t="s">
        <v>80</v>
      </c>
      <c r="AY139" s="219" t="s">
        <v>115</v>
      </c>
    </row>
    <row r="140" spans="1:65" s="2" customFormat="1" ht="24.2" customHeight="1">
      <c r="A140" s="34"/>
      <c r="B140" s="35"/>
      <c r="C140" s="179" t="s">
        <v>129</v>
      </c>
      <c r="D140" s="179" t="s">
        <v>116</v>
      </c>
      <c r="E140" s="180" t="s">
        <v>283</v>
      </c>
      <c r="F140" s="181" t="s">
        <v>284</v>
      </c>
      <c r="G140" s="182" t="s">
        <v>196</v>
      </c>
      <c r="H140" s="183">
        <v>835</v>
      </c>
      <c r="I140" s="184"/>
      <c r="J140" s="185">
        <f>ROUND(I140*H140,2)</f>
        <v>0</v>
      </c>
      <c r="K140" s="186"/>
      <c r="L140" s="39"/>
      <c r="M140" s="187" t="s">
        <v>1</v>
      </c>
      <c r="N140" s="188" t="s">
        <v>38</v>
      </c>
      <c r="O140" s="71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1" t="s">
        <v>114</v>
      </c>
      <c r="AT140" s="191" t="s">
        <v>116</v>
      </c>
      <c r="AU140" s="191" t="s">
        <v>82</v>
      </c>
      <c r="AY140" s="17" t="s">
        <v>115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7" t="s">
        <v>80</v>
      </c>
      <c r="BK140" s="192">
        <f>ROUND(I140*H140,2)</f>
        <v>0</v>
      </c>
      <c r="BL140" s="17" t="s">
        <v>114</v>
      </c>
      <c r="BM140" s="191" t="s">
        <v>144</v>
      </c>
    </row>
    <row r="141" spans="2:51" s="12" customFormat="1" ht="11.25">
      <c r="B141" s="198"/>
      <c r="C141" s="199"/>
      <c r="D141" s="193" t="s">
        <v>139</v>
      </c>
      <c r="E141" s="200" t="s">
        <v>1</v>
      </c>
      <c r="F141" s="201" t="s">
        <v>581</v>
      </c>
      <c r="G141" s="199"/>
      <c r="H141" s="202">
        <v>835</v>
      </c>
      <c r="I141" s="203"/>
      <c r="J141" s="199"/>
      <c r="K141" s="199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139</v>
      </c>
      <c r="AU141" s="208" t="s">
        <v>82</v>
      </c>
      <c r="AV141" s="12" t="s">
        <v>82</v>
      </c>
      <c r="AW141" s="12" t="s">
        <v>30</v>
      </c>
      <c r="AX141" s="12" t="s">
        <v>73</v>
      </c>
      <c r="AY141" s="208" t="s">
        <v>115</v>
      </c>
    </row>
    <row r="142" spans="2:51" s="13" customFormat="1" ht="11.25">
      <c r="B142" s="209"/>
      <c r="C142" s="210"/>
      <c r="D142" s="193" t="s">
        <v>139</v>
      </c>
      <c r="E142" s="211" t="s">
        <v>1</v>
      </c>
      <c r="F142" s="212" t="s">
        <v>141</v>
      </c>
      <c r="G142" s="210"/>
      <c r="H142" s="213">
        <v>835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139</v>
      </c>
      <c r="AU142" s="219" t="s">
        <v>82</v>
      </c>
      <c r="AV142" s="13" t="s">
        <v>114</v>
      </c>
      <c r="AW142" s="13" t="s">
        <v>30</v>
      </c>
      <c r="AX142" s="13" t="s">
        <v>80</v>
      </c>
      <c r="AY142" s="219" t="s">
        <v>115</v>
      </c>
    </row>
    <row r="143" spans="2:63" s="11" customFormat="1" ht="22.9" customHeight="1">
      <c r="B143" s="165"/>
      <c r="C143" s="166"/>
      <c r="D143" s="167" t="s">
        <v>72</v>
      </c>
      <c r="E143" s="231" t="s">
        <v>135</v>
      </c>
      <c r="F143" s="231" t="s">
        <v>350</v>
      </c>
      <c r="G143" s="166"/>
      <c r="H143" s="166"/>
      <c r="I143" s="169"/>
      <c r="J143" s="232">
        <f>BK143</f>
        <v>0</v>
      </c>
      <c r="K143" s="166"/>
      <c r="L143" s="171"/>
      <c r="M143" s="172"/>
      <c r="N143" s="173"/>
      <c r="O143" s="173"/>
      <c r="P143" s="174">
        <f>SUM(P144:P147)</f>
        <v>0</v>
      </c>
      <c r="Q143" s="173"/>
      <c r="R143" s="174">
        <f>SUM(R144:R147)</f>
        <v>0</v>
      </c>
      <c r="S143" s="173"/>
      <c r="T143" s="175">
        <f>SUM(T144:T147)</f>
        <v>0</v>
      </c>
      <c r="AR143" s="176" t="s">
        <v>80</v>
      </c>
      <c r="AT143" s="177" t="s">
        <v>72</v>
      </c>
      <c r="AU143" s="177" t="s">
        <v>80</v>
      </c>
      <c r="AY143" s="176" t="s">
        <v>115</v>
      </c>
      <c r="BK143" s="178">
        <f>SUM(BK144:BK147)</f>
        <v>0</v>
      </c>
    </row>
    <row r="144" spans="1:65" s="2" customFormat="1" ht="16.5" customHeight="1">
      <c r="A144" s="34"/>
      <c r="B144" s="35"/>
      <c r="C144" s="179" t="s">
        <v>146</v>
      </c>
      <c r="D144" s="179" t="s">
        <v>116</v>
      </c>
      <c r="E144" s="180" t="s">
        <v>351</v>
      </c>
      <c r="F144" s="181" t="s">
        <v>352</v>
      </c>
      <c r="G144" s="182" t="s">
        <v>196</v>
      </c>
      <c r="H144" s="183">
        <v>1670</v>
      </c>
      <c r="I144" s="184"/>
      <c r="J144" s="185">
        <f>ROUND(I144*H144,2)</f>
        <v>0</v>
      </c>
      <c r="K144" s="186"/>
      <c r="L144" s="39"/>
      <c r="M144" s="187" t="s">
        <v>1</v>
      </c>
      <c r="N144" s="188" t="s">
        <v>38</v>
      </c>
      <c r="O144" s="71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1" t="s">
        <v>114</v>
      </c>
      <c r="AT144" s="191" t="s">
        <v>116</v>
      </c>
      <c r="AU144" s="191" t="s">
        <v>82</v>
      </c>
      <c r="AY144" s="17" t="s">
        <v>115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7" t="s">
        <v>80</v>
      </c>
      <c r="BK144" s="192">
        <f>ROUND(I144*H144,2)</f>
        <v>0</v>
      </c>
      <c r="BL144" s="17" t="s">
        <v>114</v>
      </c>
      <c r="BM144" s="191" t="s">
        <v>149</v>
      </c>
    </row>
    <row r="145" spans="2:51" s="15" customFormat="1" ht="22.5">
      <c r="B145" s="233"/>
      <c r="C145" s="234"/>
      <c r="D145" s="193" t="s">
        <v>139</v>
      </c>
      <c r="E145" s="235" t="s">
        <v>1</v>
      </c>
      <c r="F145" s="236" t="s">
        <v>582</v>
      </c>
      <c r="G145" s="234"/>
      <c r="H145" s="235" t="s">
        <v>1</v>
      </c>
      <c r="I145" s="237"/>
      <c r="J145" s="234"/>
      <c r="K145" s="234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139</v>
      </c>
      <c r="AU145" s="242" t="s">
        <v>82</v>
      </c>
      <c r="AV145" s="15" t="s">
        <v>80</v>
      </c>
      <c r="AW145" s="15" t="s">
        <v>30</v>
      </c>
      <c r="AX145" s="15" t="s">
        <v>73</v>
      </c>
      <c r="AY145" s="242" t="s">
        <v>115</v>
      </c>
    </row>
    <row r="146" spans="2:51" s="12" customFormat="1" ht="11.25">
      <c r="B146" s="198"/>
      <c r="C146" s="199"/>
      <c r="D146" s="193" t="s">
        <v>139</v>
      </c>
      <c r="E146" s="200" t="s">
        <v>1</v>
      </c>
      <c r="F146" s="201" t="s">
        <v>583</v>
      </c>
      <c r="G146" s="199"/>
      <c r="H146" s="202">
        <v>1670</v>
      </c>
      <c r="I146" s="203"/>
      <c r="J146" s="199"/>
      <c r="K146" s="199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139</v>
      </c>
      <c r="AU146" s="208" t="s">
        <v>82</v>
      </c>
      <c r="AV146" s="12" t="s">
        <v>82</v>
      </c>
      <c r="AW146" s="12" t="s">
        <v>30</v>
      </c>
      <c r="AX146" s="12" t="s">
        <v>73</v>
      </c>
      <c r="AY146" s="208" t="s">
        <v>115</v>
      </c>
    </row>
    <row r="147" spans="2:51" s="13" customFormat="1" ht="11.25">
      <c r="B147" s="209"/>
      <c r="C147" s="210"/>
      <c r="D147" s="193" t="s">
        <v>139</v>
      </c>
      <c r="E147" s="211" t="s">
        <v>1</v>
      </c>
      <c r="F147" s="212" t="s">
        <v>141</v>
      </c>
      <c r="G147" s="210"/>
      <c r="H147" s="213">
        <v>1670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139</v>
      </c>
      <c r="AU147" s="219" t="s">
        <v>82</v>
      </c>
      <c r="AV147" s="13" t="s">
        <v>114</v>
      </c>
      <c r="AW147" s="13" t="s">
        <v>30</v>
      </c>
      <c r="AX147" s="13" t="s">
        <v>80</v>
      </c>
      <c r="AY147" s="219" t="s">
        <v>115</v>
      </c>
    </row>
    <row r="148" spans="2:63" s="11" customFormat="1" ht="22.9" customHeight="1">
      <c r="B148" s="165"/>
      <c r="C148" s="166"/>
      <c r="D148" s="167" t="s">
        <v>72</v>
      </c>
      <c r="E148" s="231" t="s">
        <v>155</v>
      </c>
      <c r="F148" s="231" t="s">
        <v>402</v>
      </c>
      <c r="G148" s="166"/>
      <c r="H148" s="166"/>
      <c r="I148" s="169"/>
      <c r="J148" s="232">
        <f>BK148</f>
        <v>0</v>
      </c>
      <c r="K148" s="166"/>
      <c r="L148" s="171"/>
      <c r="M148" s="172"/>
      <c r="N148" s="173"/>
      <c r="O148" s="173"/>
      <c r="P148" s="174">
        <f>SUM(P149:P151)</f>
        <v>0</v>
      </c>
      <c r="Q148" s="173"/>
      <c r="R148" s="174">
        <f>SUM(R149:R151)</f>
        <v>0</v>
      </c>
      <c r="S148" s="173"/>
      <c r="T148" s="175">
        <f>SUM(T149:T151)</f>
        <v>0</v>
      </c>
      <c r="AR148" s="176" t="s">
        <v>80</v>
      </c>
      <c r="AT148" s="177" t="s">
        <v>72</v>
      </c>
      <c r="AU148" s="177" t="s">
        <v>80</v>
      </c>
      <c r="AY148" s="176" t="s">
        <v>115</v>
      </c>
      <c r="BK148" s="178">
        <f>SUM(BK149:BK151)</f>
        <v>0</v>
      </c>
    </row>
    <row r="149" spans="1:65" s="2" customFormat="1" ht="24.2" customHeight="1">
      <c r="A149" s="34"/>
      <c r="B149" s="35"/>
      <c r="C149" s="179" t="s">
        <v>133</v>
      </c>
      <c r="D149" s="179" t="s">
        <v>116</v>
      </c>
      <c r="E149" s="180" t="s">
        <v>460</v>
      </c>
      <c r="F149" s="181" t="s">
        <v>461</v>
      </c>
      <c r="G149" s="182" t="s">
        <v>196</v>
      </c>
      <c r="H149" s="183">
        <v>835</v>
      </c>
      <c r="I149" s="184"/>
      <c r="J149" s="185">
        <f>ROUND(I149*H149,2)</f>
        <v>0</v>
      </c>
      <c r="K149" s="186"/>
      <c r="L149" s="39"/>
      <c r="M149" s="187" t="s">
        <v>1</v>
      </c>
      <c r="N149" s="188" t="s">
        <v>38</v>
      </c>
      <c r="O149" s="71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1" t="s">
        <v>114</v>
      </c>
      <c r="AT149" s="191" t="s">
        <v>116</v>
      </c>
      <c r="AU149" s="191" t="s">
        <v>82</v>
      </c>
      <c r="AY149" s="17" t="s">
        <v>115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7" t="s">
        <v>80</v>
      </c>
      <c r="BK149" s="192">
        <f>ROUND(I149*H149,2)</f>
        <v>0</v>
      </c>
      <c r="BL149" s="17" t="s">
        <v>114</v>
      </c>
      <c r="BM149" s="191" t="s">
        <v>153</v>
      </c>
    </row>
    <row r="150" spans="2:51" s="12" customFormat="1" ht="11.25">
      <c r="B150" s="198"/>
      <c r="C150" s="199"/>
      <c r="D150" s="193" t="s">
        <v>139</v>
      </c>
      <c r="E150" s="200" t="s">
        <v>1</v>
      </c>
      <c r="F150" s="201" t="s">
        <v>581</v>
      </c>
      <c r="G150" s="199"/>
      <c r="H150" s="202">
        <v>835</v>
      </c>
      <c r="I150" s="203"/>
      <c r="J150" s="199"/>
      <c r="K150" s="199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139</v>
      </c>
      <c r="AU150" s="208" t="s">
        <v>82</v>
      </c>
      <c r="AV150" s="12" t="s">
        <v>82</v>
      </c>
      <c r="AW150" s="12" t="s">
        <v>30</v>
      </c>
      <c r="AX150" s="12" t="s">
        <v>73</v>
      </c>
      <c r="AY150" s="208" t="s">
        <v>115</v>
      </c>
    </row>
    <row r="151" spans="2:51" s="13" customFormat="1" ht="11.25">
      <c r="B151" s="209"/>
      <c r="C151" s="210"/>
      <c r="D151" s="193" t="s">
        <v>139</v>
      </c>
      <c r="E151" s="211" t="s">
        <v>1</v>
      </c>
      <c r="F151" s="212" t="s">
        <v>141</v>
      </c>
      <c r="G151" s="210"/>
      <c r="H151" s="213">
        <v>835</v>
      </c>
      <c r="I151" s="214"/>
      <c r="J151" s="210"/>
      <c r="K151" s="210"/>
      <c r="L151" s="215"/>
      <c r="M151" s="216"/>
      <c r="N151" s="217"/>
      <c r="O151" s="217"/>
      <c r="P151" s="217"/>
      <c r="Q151" s="217"/>
      <c r="R151" s="217"/>
      <c r="S151" s="217"/>
      <c r="T151" s="218"/>
      <c r="AT151" s="219" t="s">
        <v>139</v>
      </c>
      <c r="AU151" s="219" t="s">
        <v>82</v>
      </c>
      <c r="AV151" s="13" t="s">
        <v>114</v>
      </c>
      <c r="AW151" s="13" t="s">
        <v>30</v>
      </c>
      <c r="AX151" s="13" t="s">
        <v>80</v>
      </c>
      <c r="AY151" s="219" t="s">
        <v>115</v>
      </c>
    </row>
    <row r="152" spans="2:63" s="11" customFormat="1" ht="22.9" customHeight="1">
      <c r="B152" s="165"/>
      <c r="C152" s="166"/>
      <c r="D152" s="167" t="s">
        <v>72</v>
      </c>
      <c r="E152" s="231" t="s">
        <v>570</v>
      </c>
      <c r="F152" s="231" t="s">
        <v>571</v>
      </c>
      <c r="G152" s="166"/>
      <c r="H152" s="166"/>
      <c r="I152" s="169"/>
      <c r="J152" s="232">
        <f>BK152</f>
        <v>0</v>
      </c>
      <c r="K152" s="166"/>
      <c r="L152" s="171"/>
      <c r="M152" s="172"/>
      <c r="N152" s="173"/>
      <c r="O152" s="173"/>
      <c r="P152" s="174">
        <f>P153</f>
        <v>0</v>
      </c>
      <c r="Q152" s="173"/>
      <c r="R152" s="174">
        <f>R153</f>
        <v>0</v>
      </c>
      <c r="S152" s="173"/>
      <c r="T152" s="175">
        <f>T153</f>
        <v>0</v>
      </c>
      <c r="AR152" s="176" t="s">
        <v>80</v>
      </c>
      <c r="AT152" s="177" t="s">
        <v>72</v>
      </c>
      <c r="AU152" s="177" t="s">
        <v>80</v>
      </c>
      <c r="AY152" s="176" t="s">
        <v>115</v>
      </c>
      <c r="BK152" s="178">
        <f>BK153</f>
        <v>0</v>
      </c>
    </row>
    <row r="153" spans="1:65" s="2" customFormat="1" ht="33" customHeight="1">
      <c r="A153" s="34"/>
      <c r="B153" s="35"/>
      <c r="C153" s="179" t="s">
        <v>155</v>
      </c>
      <c r="D153" s="179" t="s">
        <v>116</v>
      </c>
      <c r="E153" s="180" t="s">
        <v>584</v>
      </c>
      <c r="F153" s="181" t="s">
        <v>585</v>
      </c>
      <c r="G153" s="182" t="s">
        <v>258</v>
      </c>
      <c r="H153" s="183">
        <v>576.542</v>
      </c>
      <c r="I153" s="184"/>
      <c r="J153" s="185">
        <f>ROUND(I153*H153,2)</f>
        <v>0</v>
      </c>
      <c r="K153" s="186"/>
      <c r="L153" s="39"/>
      <c r="M153" s="220" t="s">
        <v>1</v>
      </c>
      <c r="N153" s="221" t="s">
        <v>38</v>
      </c>
      <c r="O153" s="222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1" t="s">
        <v>114</v>
      </c>
      <c r="AT153" s="191" t="s">
        <v>116</v>
      </c>
      <c r="AU153" s="191" t="s">
        <v>82</v>
      </c>
      <c r="AY153" s="17" t="s">
        <v>115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7" t="s">
        <v>80</v>
      </c>
      <c r="BK153" s="192">
        <f>ROUND(I153*H153,2)</f>
        <v>0</v>
      </c>
      <c r="BL153" s="17" t="s">
        <v>114</v>
      </c>
      <c r="BM153" s="191" t="s">
        <v>158</v>
      </c>
    </row>
    <row r="154" spans="1:31" s="2" customFormat="1" ht="6.95" customHeight="1">
      <c r="A154" s="34"/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39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sheetProtection algorithmName="SHA-512" hashValue="h9doc/DBDI51r6Jv/SJmn9zF6FufijSxrwuZgnUc81g6hn5pzzzRe5dsHMMkDVU64zeu5wPuKjD3I1/W2OnXgA==" saltValue="aEQ4AiVMfXxzK5g5JZErq5W2rm4GG/RzurQnmdJCm+i18zGyt90hd+D07qFz6qiz85L4bx+ipGNUMaeefEt47w==" spinCount="100000" sheet="1" objects="1" scenarios="1" formatColumns="0" formatRows="0" autoFilter="0"/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Pokorny</dc:creator>
  <cp:keywords/>
  <dc:description/>
  <cp:lastModifiedBy>Michal Pokorny</cp:lastModifiedBy>
  <dcterms:created xsi:type="dcterms:W3CDTF">2022-03-08T08:11:19Z</dcterms:created>
  <dcterms:modified xsi:type="dcterms:W3CDTF">2022-03-08T08:32:45Z</dcterms:modified>
  <cp:category/>
  <cp:version/>
  <cp:contentType/>
  <cp:contentStatus/>
</cp:coreProperties>
</file>