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3122H - Rekonstrukce el..." sheetId="2" r:id="rId2"/>
  </sheets>
  <definedNames>
    <definedName name="_xlnm.Print_Area" localSheetId="0">'Rekapitulace stavby'!$D$4:$AO$76,'Rekapitulace stavby'!$C$82:$AQ$96</definedName>
    <definedName name="_xlnm._FilterDatabase" localSheetId="1" hidden="1">'203122H - Rekonstrukce el...'!$C$124:$K$213</definedName>
    <definedName name="_xlnm.Print_Area" localSheetId="1">'203122H - Rekonstrukce el...'!$C$4:$J$76,'203122H - Rekonstrukce el...'!$C$82:$J$108,'203122H - Rekonstrukce el...'!$C$114:$K$213</definedName>
    <definedName name="_xlnm.Print_Titles" localSheetId="0">'Rekapitulace stavby'!$92:$92</definedName>
    <definedName name="_xlnm.Print_Titles" localSheetId="1">'203122H - Rekonstrukce el...'!$124:$124</definedName>
  </definedNames>
  <calcPr fullCalcOnLoad="1"/>
</workbook>
</file>

<file path=xl/sharedStrings.xml><?xml version="1.0" encoding="utf-8"?>
<sst xmlns="http://schemas.openxmlformats.org/spreadsheetml/2006/main" count="1468" uniqueCount="458">
  <si>
    <t>Export Komplet</t>
  </si>
  <si>
    <t/>
  </si>
  <si>
    <t>2.0</t>
  </si>
  <si>
    <t>ZAMOK</t>
  </si>
  <si>
    <t>False</t>
  </si>
  <si>
    <t>{4609627d-572e-4bb9-93c3-f957f06b721b}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</si>
  <si>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</si>
  <si>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</si>
  <si>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</si>
  <si>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</si>
  <si>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</si>
  <si>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</si>
  <si>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</si>
  <si>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</si>
  <si>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203122H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</si>
  <si>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</si>
  <si>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</si>
  <si>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elektroinstalace Alšova 1143, Kopřivnice</t>
  </si>
  <si>
    <t>KSO:</t>
  </si>
  <si>
    <t>CC-CZ:</t>
  </si>
  <si>
    <t>Místo:</t>
  </si>
  <si>
    <t xml:space="preserve"> </t>
  </si>
  <si>
    <t>Datum:</t>
  </si>
  <si>
    <t>14. 4. 2022</t>
  </si>
  <si>
    <t>Zadavatel:</t>
  </si>
  <si>
    <t>IČ:</t>
  </si>
  <si>
    <t>DIČ:</t>
  </si>
  <si>
    <t>Uchazeč:</t>
  </si>
  <si>
    <t>Vyplň údaj</t>
  </si>
  <si>
    <t>Projektant:</t>
  </si>
  <si>
    <t>Pavel Šupík</t>
  </si>
  <si>
    <t>True</t>
  </si>
  <si>
    <t>Zpracovatel:</t>
  </si>
  <si>
    <t>Ing. Jiří Horák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</si>
  <si>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</si>
  <si>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</si>
  <si>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</si>
  <si>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</si>
  <si>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</si>
  <si>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</si>
  <si>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</si>
  <si>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</si>
  <si>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</si>
  <si>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</si>
  <si>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</si>
  <si>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</si>
  <si>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</si>
  <si>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</si>
  <si>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</si>
  <si>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</si>
  <si>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</si>
  <si>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</si>
  <si>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</si>
  <si>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</si>
  <si>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</si>
  <si>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</si>
  <si>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</si>
  <si>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</si>
  <si>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</si>
  <si>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</si>
  <si>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</si>
  <si>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</si>
  <si>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</si>
  <si>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</si>
  <si>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</si>
  <si>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</si>
  <si>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</si>
  <si>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</si>
  <si>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</si>
  <si>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</si>
  <si>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</si>
  <si>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</si>
  <si>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</si>
  <si>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</si>
  <si>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</si>
  <si>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</si>
  <si>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</si>
  <si>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</si>
  <si>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</si>
  <si>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</si>
  <si>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</si>
  <si>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</si>
  <si>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</si>
  <si>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</si>
  <si>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</si>
  <si>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</si>
  <si>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</si>
  <si>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</si>
  <si>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</si>
  <si>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</si>
  <si>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</si>
  <si>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</si>
  <si>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</si>
  <si>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</si>
  <si>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742 - Elektroinstalace - slaboproud</t>
  </si>
  <si>
    <t>M - Práce a dodávky M</t>
  </si>
  <si>
    <t xml:space="preserve">    22-M - Montáže technologických zařízení pro dopravní stavby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</si>
  <si>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</si>
  <si>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</si>
  <si>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</si>
  <si>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</si>
  <si>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</si>
  <si>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</si>
  <si>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</si>
  <si>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</si>
  <si>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</si>
  <si>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</si>
  <si>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</si>
  <si>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</si>
  <si>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</si>
  <si>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</si>
  <si>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</si>
  <si>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</si>
  <si>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</si>
  <si>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</si>
  <si>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</si>
  <si>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</si>
  <si>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</si>
  <si>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</si>
  <si>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</si>
  <si>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104</t>
  </si>
  <si>
    <t>K</t>
  </si>
  <si>
    <t>971042131</t>
  </si>
  <si>
    <t>Vybourání otvorů v betonových příčkách a zdech D do 60 mm tl do 150 mm</t>
  </si>
  <si>
    <t>kus</t>
  </si>
  <si>
    <t>CS ÚRS 2022 01</t>
  </si>
  <si>
    <t>4</t>
  </si>
  <si>
    <t>1167493705</t>
  </si>
  <si>
    <t>105</t>
  </si>
  <si>
    <t>973046161</t>
  </si>
  <si>
    <t>Vysekání kapes ve zdivu z betonu pro špalíky a krabice do 100x100x50 mm</t>
  </si>
  <si>
    <t>-1817257751</t>
  </si>
  <si>
    <t>5</t>
  </si>
  <si>
    <t>974031121</t>
  </si>
  <si>
    <t>Vysekání rýh v omítce hl do 30 mm š do 30 mm</t>
  </si>
  <si>
    <t>m</t>
  </si>
  <si>
    <t>CS ÚRS 2018 01</t>
  </si>
  <si>
    <t>1711845344</t>
  </si>
  <si>
    <t>106</t>
  </si>
  <si>
    <t>974031122</t>
  </si>
  <si>
    <t>Vysekání rýh v omítce hl do 30 mm š do 70 mm</t>
  </si>
  <si>
    <t>-1592924091</t>
  </si>
  <si>
    <t>997</t>
  </si>
  <si>
    <t>Přesun sutě</t>
  </si>
  <si>
    <t>7</t>
  </si>
  <si>
    <t>997013212</t>
  </si>
  <si>
    <t>Vnitrostaveništní doprava suti a vybouraných hmot pro budovy v do 9 m ručně</t>
  </si>
  <si>
    <t>t</t>
  </si>
  <si>
    <t>-887353718</t>
  </si>
  <si>
    <t>8</t>
  </si>
  <si>
    <t>997013501</t>
  </si>
  <si>
    <t>Odvoz suti a vybouraných hmot na skládku nebo meziskládku do 1 km se složením</t>
  </si>
  <si>
    <t>803886287</t>
  </si>
  <si>
    <t>997013509</t>
  </si>
  <si>
    <t>Příplatek k odvozu suti a vybouraných hmot na skládku ZKD 1 km přes 1 km</t>
  </si>
  <si>
    <t>-519798952</t>
  </si>
  <si>
    <t>10</t>
  </si>
  <si>
    <t>997013831</t>
  </si>
  <si>
    <t>Poplatek za uložení na skládce (skládkovné) stavebního odpadu směsného kód odpadu 170 904</t>
  </si>
  <si>
    <t>-1572133832</t>
  </si>
  <si>
    <t>PSV</t>
  </si>
  <si>
    <t>Práce a dodávky PSV</t>
  </si>
  <si>
    <t>741</t>
  </si>
  <si>
    <t>Elektroinstalace - silnoproud</t>
  </si>
  <si>
    <t>12</t>
  </si>
  <si>
    <t>45789</t>
  </si>
  <si>
    <t>zapojení motorů Ventilátorů na WC, koupelně</t>
  </si>
  <si>
    <t>sada</t>
  </si>
  <si>
    <t>16</t>
  </si>
  <si>
    <t>1793455174</t>
  </si>
  <si>
    <t>18</t>
  </si>
  <si>
    <t>741112061</t>
  </si>
  <si>
    <t>Montáž krabice přístrojová zapuštěná plastová kruhová</t>
  </si>
  <si>
    <t>1180344317</t>
  </si>
  <si>
    <t>19</t>
  </si>
  <si>
    <t>M</t>
  </si>
  <si>
    <t>4510008081</t>
  </si>
  <si>
    <t>Krabice univerzální KU 68-1901 KA</t>
  </si>
  <si>
    <t>ks</t>
  </si>
  <si>
    <t>32</t>
  </si>
  <si>
    <t>986082737</t>
  </si>
  <si>
    <t>20</t>
  </si>
  <si>
    <t>741112101</t>
  </si>
  <si>
    <t>Montáž rozvodka zapuštěná plastová kruhová</t>
  </si>
  <si>
    <t>1750692331</t>
  </si>
  <si>
    <t>1188898</t>
  </si>
  <si>
    <t>KRABICE KU 68-1903</t>
  </si>
  <si>
    <t>412856309</t>
  </si>
  <si>
    <t>22</t>
  </si>
  <si>
    <t>1216899</t>
  </si>
  <si>
    <t>KRABICE KR 97</t>
  </si>
  <si>
    <t>-651358463</t>
  </si>
  <si>
    <t>25</t>
  </si>
  <si>
    <t>741122611</t>
  </si>
  <si>
    <t>Montáž kabel Cu plný kulatý žíla 3x1,5 až 6 mm2 uložený pevně (CYKY)</t>
  </si>
  <si>
    <t>1331880910</t>
  </si>
  <si>
    <t>26</t>
  </si>
  <si>
    <t>1257420007</t>
  </si>
  <si>
    <t>KABEL CYKY-J 3x2,5, BUBEN</t>
  </si>
  <si>
    <t>1864122343</t>
  </si>
  <si>
    <t>107</t>
  </si>
  <si>
    <t>10.049.640</t>
  </si>
  <si>
    <t>CYKY 2O1,5 (2Dx1,5)</t>
  </si>
  <si>
    <t>1254527335</t>
  </si>
  <si>
    <t>27</t>
  </si>
  <si>
    <t>10.048.186</t>
  </si>
  <si>
    <t>CYKY 3O1,5 (3Ax1,5)</t>
  </si>
  <si>
    <t>-757311682</t>
  </si>
  <si>
    <t>28</t>
  </si>
  <si>
    <t>10.051.448</t>
  </si>
  <si>
    <t>CYKY 3J1,5  (3Cx 1,5) instal PLUS</t>
  </si>
  <si>
    <t>940243737</t>
  </si>
  <si>
    <t>31</t>
  </si>
  <si>
    <t>741122641</t>
  </si>
  <si>
    <t>Montáž kabel Cu plný kulatý žíla 5x1,5 až 2,5 mm2 uložený pevně (CYKY)</t>
  </si>
  <si>
    <t>2105355159</t>
  </si>
  <si>
    <t>5907802014653</t>
  </si>
  <si>
    <t>CYKY-J  5x2,5 RE</t>
  </si>
  <si>
    <t>-357729454</t>
  </si>
  <si>
    <t>34</t>
  </si>
  <si>
    <t>741130001</t>
  </si>
  <si>
    <t>Ukončení vodič izolovaný do 2,5mm2 v rozváděči nebo na přístroji</t>
  </si>
  <si>
    <t>-1457057904</t>
  </si>
  <si>
    <t>35</t>
  </si>
  <si>
    <t>741130005</t>
  </si>
  <si>
    <t>Ukončení vodič izolovaný do 10 mm2 v rozváděči nebo na přístroji</t>
  </si>
  <si>
    <t>-781049720</t>
  </si>
  <si>
    <t>108</t>
  </si>
  <si>
    <t>741210101</t>
  </si>
  <si>
    <t>Montáž rozváděčů litinových, hliníkových nebo plastových sestava do 50 kg</t>
  </si>
  <si>
    <t>-1056111184</t>
  </si>
  <si>
    <t>38</t>
  </si>
  <si>
    <t>846654</t>
  </si>
  <si>
    <t>Rozvaděč Rd</t>
  </si>
  <si>
    <t>2058384980</t>
  </si>
  <si>
    <t>41</t>
  </si>
  <si>
    <t>741310101</t>
  </si>
  <si>
    <t>Montáž vypínač (polo)zapuštěný bezšroubové připojení 1-jednopólový</t>
  </si>
  <si>
    <t>CS ÚRS 2019 01</t>
  </si>
  <si>
    <t>1388910488</t>
  </si>
  <si>
    <t>42</t>
  </si>
  <si>
    <t>34535515</t>
  </si>
  <si>
    <t>spínač jednopólový 10A, krytí IP20</t>
  </si>
  <si>
    <t>-1084091747</t>
  </si>
  <si>
    <t>110</t>
  </si>
  <si>
    <t>741310114</t>
  </si>
  <si>
    <t>Montáž ovladač (polo)zapuštěný bezšroubové připojení 1/0So-zapínací s orientační doutnavkou se zapojením vodičů</t>
  </si>
  <si>
    <t>445858774</t>
  </si>
  <si>
    <t>111</t>
  </si>
  <si>
    <t>34539021</t>
  </si>
  <si>
    <t>přístroj ovládače zapínacího, řazení 1/0, 1/0S, 1/0So bezšroubové svorky</t>
  </si>
  <si>
    <t>1531072459</t>
  </si>
  <si>
    <t>43</t>
  </si>
  <si>
    <t>741310122</t>
  </si>
  <si>
    <t>Montáž přepínač (polo)zapuštěný bezšroubové připojení 1,5,6,7-střídavý</t>
  </si>
  <si>
    <t>1078825957</t>
  </si>
  <si>
    <t>44</t>
  </si>
  <si>
    <t>10.069.918</t>
  </si>
  <si>
    <t>Střídavý vypínač, řazení 6, krytí IP20</t>
  </si>
  <si>
    <t>KS</t>
  </si>
  <si>
    <t>1045883238</t>
  </si>
  <si>
    <t>109</t>
  </si>
  <si>
    <t>11.316.419</t>
  </si>
  <si>
    <t xml:space="preserve"> Křížový vypínač - č. 7 - bílá</t>
  </si>
  <si>
    <t>-51746034</t>
  </si>
  <si>
    <t>45</t>
  </si>
  <si>
    <t>10.056.922</t>
  </si>
  <si>
    <t>Sériový vypínač, řazení 5, krytí IP20</t>
  </si>
  <si>
    <t>-15409572</t>
  </si>
  <si>
    <t>112</t>
  </si>
  <si>
    <t>741310125</t>
  </si>
  <si>
    <t>Montáž přepínač (polo)zapuštěný bezšroubové připojení 6+6-dvojitý střídavý se zapojením vodičů</t>
  </si>
  <si>
    <t>-1085844362</t>
  </si>
  <si>
    <t>113</t>
  </si>
  <si>
    <t>ABB.3559A52345</t>
  </si>
  <si>
    <t>Přístroj přepínače střídavého dvojitého, řazení 6+6</t>
  </si>
  <si>
    <t>708421296</t>
  </si>
  <si>
    <t>48</t>
  </si>
  <si>
    <t>741311021</t>
  </si>
  <si>
    <t>Montáž přípojka sporáková s doutnavkou se zapojením vodičů</t>
  </si>
  <si>
    <t>CS ÚRS 2020 01</t>
  </si>
  <si>
    <t>436659848</t>
  </si>
  <si>
    <t>49</t>
  </si>
  <si>
    <t>3956313</t>
  </si>
  <si>
    <t>Přípojka sporáková se signalizační doutnavkou, nástěnná</t>
  </si>
  <si>
    <t>-263099686</t>
  </si>
  <si>
    <t>50</t>
  </si>
  <si>
    <t>741313005</t>
  </si>
  <si>
    <t>Montáž zásuvka (polo)zapuštěná bezšroubové připojení 2P + PE s přepěťovou ochranou</t>
  </si>
  <si>
    <t>663550545</t>
  </si>
  <si>
    <t>51</t>
  </si>
  <si>
    <t>ABB.5599EA0235701</t>
  </si>
  <si>
    <t>Zásuvka jednonás., s ochranou před přepětím, bezšroub. sv.</t>
  </si>
  <si>
    <t>1146720577</t>
  </si>
  <si>
    <t>52</t>
  </si>
  <si>
    <t>741313042</t>
  </si>
  <si>
    <t>Montáž zásuvka (polo)zapuštěná šroubové připojení 2P+PE dvojí zapojení - průběžná</t>
  </si>
  <si>
    <t>1549715141</t>
  </si>
  <si>
    <t>53</t>
  </si>
  <si>
    <t>1187455</t>
  </si>
  <si>
    <t>ZASUVKA jednonásobná 230V, IP20, B</t>
  </si>
  <si>
    <t>314201429</t>
  </si>
  <si>
    <t>58</t>
  </si>
  <si>
    <t>741330741</t>
  </si>
  <si>
    <t>Montáž relé nezávislé časové</t>
  </si>
  <si>
    <t>-1971893506</t>
  </si>
  <si>
    <t>59</t>
  </si>
  <si>
    <t>1211908</t>
  </si>
  <si>
    <t>multifunkční relé s funkcí doběhu</t>
  </si>
  <si>
    <t>369680776</t>
  </si>
  <si>
    <t>60</t>
  </si>
  <si>
    <t>741370002</t>
  </si>
  <si>
    <t>Stropní nebo závěsné svítidlo, min. krytí IP20</t>
  </si>
  <si>
    <t>534996065</t>
  </si>
  <si>
    <t>61</t>
  </si>
  <si>
    <t>34821275</t>
  </si>
  <si>
    <t>-390852002</t>
  </si>
  <si>
    <t>62</t>
  </si>
  <si>
    <t>741370032</t>
  </si>
  <si>
    <t>Nástěnné svítidlo, min. krytí IP20</t>
  </si>
  <si>
    <t>-418308896</t>
  </si>
  <si>
    <t>63</t>
  </si>
  <si>
    <t>1456</t>
  </si>
  <si>
    <t>1937868422</t>
  </si>
  <si>
    <t>68</t>
  </si>
  <si>
    <t>741372013</t>
  </si>
  <si>
    <t>Vestavné bodové svítidlo LED</t>
  </si>
  <si>
    <t>420800022</t>
  </si>
  <si>
    <t>69</t>
  </si>
  <si>
    <t>47107</t>
  </si>
  <si>
    <t>Vestavné bodové svítidlo LED, krytí min. IP20</t>
  </si>
  <si>
    <t>-1581549708</t>
  </si>
  <si>
    <t>70</t>
  </si>
  <si>
    <t>741410072</t>
  </si>
  <si>
    <t>Montáž pospojování ochranné konstrukce ostatní vodičem do 16 mm2 uloženým pevně</t>
  </si>
  <si>
    <t>1158051947</t>
  </si>
  <si>
    <t>71</t>
  </si>
  <si>
    <t>34140825</t>
  </si>
  <si>
    <t>vodič silový s Cu jádrem 4mm2 ZŽ</t>
  </si>
  <si>
    <t>634226013</t>
  </si>
  <si>
    <t>73</t>
  </si>
  <si>
    <t>6000282606</t>
  </si>
  <si>
    <t xml:space="preserve">Autonomní hlásič kouře </t>
  </si>
  <si>
    <t>-162461352</t>
  </si>
  <si>
    <t>74</t>
  </si>
  <si>
    <t>741810002</t>
  </si>
  <si>
    <t>Celková prohlídka revize elektrického rozvodu a zařízení do 500 000,- Kč</t>
  </si>
  <si>
    <t>780150895</t>
  </si>
  <si>
    <t>742</t>
  </si>
  <si>
    <t>Elektroinstalace - slaboproud</t>
  </si>
  <si>
    <t>77</t>
  </si>
  <si>
    <t>742121001</t>
  </si>
  <si>
    <t>Montáž kabelů sdělovacích pro vnitřní rozvody do 15 žil</t>
  </si>
  <si>
    <t>CS ÚRS 2018 02</t>
  </si>
  <si>
    <t>-189785864</t>
  </si>
  <si>
    <t>78</t>
  </si>
  <si>
    <t>8500046670</t>
  </si>
  <si>
    <t>Instalační kabel UTP Solarix CAT6E LSOH (305m/bal)</t>
  </si>
  <si>
    <t>-1919882707</t>
  </si>
  <si>
    <t>79</t>
  </si>
  <si>
    <t>742121001012</t>
  </si>
  <si>
    <t>Montáž kabelů sdělovacích koax.</t>
  </si>
  <si>
    <t>-1029946395</t>
  </si>
  <si>
    <t>80</t>
  </si>
  <si>
    <t>ELMRG6</t>
  </si>
  <si>
    <t xml:space="preserve">koaxiál RG-6 </t>
  </si>
  <si>
    <t>899293812</t>
  </si>
  <si>
    <t>82</t>
  </si>
  <si>
    <t>742330024</t>
  </si>
  <si>
    <t>Datový rozvaděč DR (wifi router)</t>
  </si>
  <si>
    <t>1087853810</t>
  </si>
  <si>
    <t>83</t>
  </si>
  <si>
    <t>742330042</t>
  </si>
  <si>
    <t>Montáž datové dvouzásuvky</t>
  </si>
  <si>
    <t>-1048003382</t>
  </si>
  <si>
    <t>84</t>
  </si>
  <si>
    <t>1711277-1</t>
  </si>
  <si>
    <t>Modul zásuvkový 45x45 mm, pro 2x RJ45, se záclonkou</t>
  </si>
  <si>
    <t>1304469806</t>
  </si>
  <si>
    <t>85</t>
  </si>
  <si>
    <t>1359825</t>
  </si>
  <si>
    <t xml:space="preserve">keystone 2xRJ 45-8 CAT. 6E </t>
  </si>
  <si>
    <t>2029559018</t>
  </si>
  <si>
    <t>86</t>
  </si>
  <si>
    <t>742330051</t>
  </si>
  <si>
    <t>Popis portu datové zásuvky</t>
  </si>
  <si>
    <t>-529617547</t>
  </si>
  <si>
    <t>87</t>
  </si>
  <si>
    <t>742330052</t>
  </si>
  <si>
    <t>Popis portů patchpanelu</t>
  </si>
  <si>
    <t>1188950357</t>
  </si>
  <si>
    <t>88</t>
  </si>
  <si>
    <t>742330101</t>
  </si>
  <si>
    <t>Měření metalického segmentu s vyhotovením protokolu</t>
  </si>
  <si>
    <t>579578148</t>
  </si>
  <si>
    <t>91</t>
  </si>
  <si>
    <t>742420121</t>
  </si>
  <si>
    <t>Montáž televizní zásuvky koncové nebo průběžné</t>
  </si>
  <si>
    <t>1691775167</t>
  </si>
  <si>
    <t>92</t>
  </si>
  <si>
    <t>1242631</t>
  </si>
  <si>
    <t xml:space="preserve">ZAS. TELEVIZNI </t>
  </si>
  <si>
    <t>-1155048197</t>
  </si>
  <si>
    <t>Práce a dodávky M</t>
  </si>
  <si>
    <t>3</t>
  </si>
  <si>
    <t>22-M</t>
  </si>
  <si>
    <t>Montáže technologických zařízení pro dopravní stavby</t>
  </si>
  <si>
    <t>93</t>
  </si>
  <si>
    <t>220111761</t>
  </si>
  <si>
    <t>Montáž svorka uzemňovací na vodovodní potrubí</t>
  </si>
  <si>
    <t>64</t>
  </si>
  <si>
    <t>953556623</t>
  </si>
  <si>
    <t>94</t>
  </si>
  <si>
    <t>35442043</t>
  </si>
  <si>
    <t>svorka uzemnění nerez na vodovodní potrubí a okapové roury</t>
  </si>
  <si>
    <t>128</t>
  </si>
  <si>
    <t>607806455</t>
  </si>
  <si>
    <t>HZS</t>
  </si>
  <si>
    <t>Hodinové zúčtovací sazby</t>
  </si>
  <si>
    <t>97</t>
  </si>
  <si>
    <t>HZS1291</t>
  </si>
  <si>
    <t>Uklid pracoviště</t>
  </si>
  <si>
    <t>hod</t>
  </si>
  <si>
    <t>512</t>
  </si>
  <si>
    <t>-519875115</t>
  </si>
  <si>
    <t>98</t>
  </si>
  <si>
    <t>HZS2221x</t>
  </si>
  <si>
    <t>Koordinace s ostaními profesemi</t>
  </si>
  <si>
    <t>924321037</t>
  </si>
  <si>
    <t>99</t>
  </si>
  <si>
    <t>HZS2221xx</t>
  </si>
  <si>
    <t>Spolupráce s revizním technikem</t>
  </si>
  <si>
    <t>640594795</t>
  </si>
  <si>
    <t>100</t>
  </si>
  <si>
    <t>HZS2222</t>
  </si>
  <si>
    <t>Komplexní vyzkoušení-oživení, nastavení regulace</t>
  </si>
  <si>
    <t>-1253798043</t>
  </si>
  <si>
    <t>VRN</t>
  </si>
  <si>
    <t>Vedlejší rozpočtové náklady</t>
  </si>
  <si>
    <t>VRN1</t>
  </si>
  <si>
    <t>Průzkumné, geodetické a projektové práce</t>
  </si>
  <si>
    <t>101</t>
  </si>
  <si>
    <t>013002000</t>
  </si>
  <si>
    <t>Projektové práce SKUTEČNÝ STAV</t>
  </si>
  <si>
    <t>1024</t>
  </si>
  <si>
    <t>352788136</t>
  </si>
  <si>
    <t>VRN6</t>
  </si>
  <si>
    <t>Územní vlivy</t>
  </si>
  <si>
    <t>102</t>
  </si>
  <si>
    <t>065002000</t>
  </si>
  <si>
    <t>Mimostaveništní doprava materiálů</t>
  </si>
  <si>
    <t>1078270447</t>
  </si>
  <si>
    <t>VRN8</t>
  </si>
  <si>
    <t>Přesun stavebních kapacit</t>
  </si>
  <si>
    <t>103</t>
  </si>
  <si>
    <t>081002000</t>
  </si>
  <si>
    <t>Doprava zaměstnanců</t>
  </si>
  <si>
    <t>977515225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</si>
</sst>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203122H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Rekonstrukce elektroinstalace Alšova 1143, Kopřivnice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14. 4. 2022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>Pavel Šupík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>Ing. Jiří Horák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74</v>
      </c>
      <c r="BT94" s="114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0" s="7" customFormat="1" ht="24.75" customHeight="1">
      <c r="A95" s="115" t="s">
        <v>78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'203122H - Rekonstrukce el...'!J28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79</v>
      </c>
      <c r="AR95" s="122"/>
      <c r="AS95" s="123">
        <v>0</v>
      </c>
      <c r="AT95" s="124">
        <f>ROUND(SUM(AV95:AW95),2)</f>
        <v>0</v>
      </c>
      <c r="AU95" s="125">
        <f>'203122H - Rekonstrukce el...'!P125</f>
        <v>0</v>
      </c>
      <c r="AV95" s="124">
        <f>'203122H - Rekonstrukce el...'!J31</f>
        <v>0</v>
      </c>
      <c r="AW95" s="124">
        <f>'203122H - Rekonstrukce el...'!J32</f>
        <v>0</v>
      </c>
      <c r="AX95" s="124">
        <f>'203122H - Rekonstrukce el...'!J33</f>
        <v>0</v>
      </c>
      <c r="AY95" s="124">
        <f>'203122H - Rekonstrukce el...'!J34</f>
        <v>0</v>
      </c>
      <c r="AZ95" s="124">
        <f>'203122H - Rekonstrukce el...'!F31</f>
        <v>0</v>
      </c>
      <c r="BA95" s="124">
        <f>'203122H - Rekonstrukce el...'!F32</f>
        <v>0</v>
      </c>
      <c r="BB95" s="124">
        <f>'203122H - Rekonstrukce el...'!F33</f>
        <v>0</v>
      </c>
      <c r="BC95" s="124">
        <f>'203122H - Rekonstrukce el...'!F34</f>
        <v>0</v>
      </c>
      <c r="BD95" s="126">
        <f>'203122H - Rekonstrukce el...'!F35</f>
        <v>0</v>
      </c>
      <c r="BE95" s="7"/>
      <c r="BT95" s="127" t="s">
        <v>80</v>
      </c>
      <c r="BU95" s="127" t="s">
        <v>81</v>
      </c>
      <c r="BV95" s="127" t="s">
        <v>76</v>
      </c>
      <c r="BW95" s="127" t="s">
        <v>5</v>
      </c>
      <c r="BX95" s="127" t="s">
        <v>77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3122H - Rekonstrukce e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82</v>
      </c>
    </row>
    <row r="4" spans="2:46" s="1" customFormat="1" ht="24.95" customHeight="1">
      <c r="B4" s="17"/>
      <c r="D4" s="130" t="s">
        <v>83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14. 4. 2022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tr">
        <f>IF('Rekapitulace stavby'!E11="","",'Rekapitulace stavby'!E11)</f>
        <v xml:space="preserve"> </v>
      </c>
      <c r="F13" s="35"/>
      <c r="G13" s="35"/>
      <c r="H13" s="35"/>
      <c r="I13" s="132" t="s">
        <v>26</v>
      </c>
      <c r="J13" s="134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27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29</v>
      </c>
      <c r="E18" s="35"/>
      <c r="F18" s="35"/>
      <c r="G18" s="35"/>
      <c r="H18" s="35"/>
      <c r="I18" s="132" t="s">
        <v>25</v>
      </c>
      <c r="J18" s="134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">
        <v>30</v>
      </c>
      <c r="F19" s="35"/>
      <c r="G19" s="35"/>
      <c r="H19" s="35"/>
      <c r="I19" s="132" t="s">
        <v>26</v>
      </c>
      <c r="J19" s="134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32</v>
      </c>
      <c r="E21" s="35"/>
      <c r="F21" s="35"/>
      <c r="G21" s="35"/>
      <c r="H21" s="35"/>
      <c r="I21" s="132" t="s">
        <v>25</v>
      </c>
      <c r="J21" s="134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">
        <v>33</v>
      </c>
      <c r="F22" s="35"/>
      <c r="G22" s="35"/>
      <c r="H22" s="35"/>
      <c r="I22" s="132" t="s">
        <v>26</v>
      </c>
      <c r="J22" s="134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34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35</v>
      </c>
      <c r="E28" s="35"/>
      <c r="F28" s="35"/>
      <c r="G28" s="35"/>
      <c r="H28" s="35"/>
      <c r="I28" s="35"/>
      <c r="J28" s="142">
        <f>ROUND(J125,2)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37</v>
      </c>
      <c r="G30" s="35"/>
      <c r="H30" s="35"/>
      <c r="I30" s="143" t="s">
        <v>36</v>
      </c>
      <c r="J30" s="143" t="s">
        <v>38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39</v>
      </c>
      <c r="E31" s="132" t="s">
        <v>40</v>
      </c>
      <c r="F31" s="145">
        <f>ROUND((SUM(BE125:BE213)),2)</f>
        <v>0</v>
      </c>
      <c r="G31" s="35"/>
      <c r="H31" s="35"/>
      <c r="I31" s="146">
        <v>0.21</v>
      </c>
      <c r="J31" s="145">
        <f>ROUND(((SUM(BE125:BE213))*I31),2)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41</v>
      </c>
      <c r="F32" s="145">
        <f>ROUND((SUM(BF125:BF213)),2)</f>
        <v>0</v>
      </c>
      <c r="G32" s="35"/>
      <c r="H32" s="35"/>
      <c r="I32" s="146">
        <v>0.15</v>
      </c>
      <c r="J32" s="145">
        <f>ROUND(((SUM(BF125:BF213))*I32),2)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42</v>
      </c>
      <c r="F33" s="145">
        <f>ROUND((SUM(BG125:BG213)),2)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43</v>
      </c>
      <c r="F34" s="145">
        <f>ROUND((SUM(BH125:BH213)),2)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44</v>
      </c>
      <c r="F35" s="145">
        <f>ROUND((SUM(BI125:BI213)),2)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45</v>
      </c>
      <c r="E37" s="149"/>
      <c r="F37" s="149"/>
      <c r="G37" s="150" t="s">
        <v>46</v>
      </c>
      <c r="H37" s="151" t="s">
        <v>47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48</v>
      </c>
      <c r="E50" s="155"/>
      <c r="F50" s="155"/>
      <c r="G50" s="154" t="s">
        <v>49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50</v>
      </c>
      <c r="E61" s="157"/>
      <c r="F61" s="158" t="s">
        <v>51</v>
      </c>
      <c r="G61" s="156" t="s">
        <v>50</v>
      </c>
      <c r="H61" s="157"/>
      <c r="I61" s="157"/>
      <c r="J61" s="159" t="s">
        <v>51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52</v>
      </c>
      <c r="E65" s="160"/>
      <c r="F65" s="160"/>
      <c r="G65" s="154" t="s">
        <v>53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50</v>
      </c>
      <c r="E76" s="157"/>
      <c r="F76" s="158" t="s">
        <v>51</v>
      </c>
      <c r="G76" s="156" t="s">
        <v>50</v>
      </c>
      <c r="H76" s="157"/>
      <c r="I76" s="157"/>
      <c r="J76" s="159" t="s">
        <v>51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Rekonstrukce elektroinstalace Alšova 1143, Kopřivnice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14. 4. 2022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29</v>
      </c>
      <c r="J89" s="33" t="str">
        <f>E19</f>
        <v>Pavel Šupík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32</v>
      </c>
      <c r="J90" s="33" t="str">
        <f>E22</f>
        <v>Ing. Jiří Horák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85</v>
      </c>
      <c r="D92" s="166"/>
      <c r="E92" s="166"/>
      <c r="F92" s="166"/>
      <c r="G92" s="166"/>
      <c r="H92" s="166"/>
      <c r="I92" s="166"/>
      <c r="J92" s="167" t="s">
        <v>86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87</v>
      </c>
      <c r="D94" s="37"/>
      <c r="E94" s="37"/>
      <c r="F94" s="37"/>
      <c r="G94" s="37"/>
      <c r="H94" s="37"/>
      <c r="I94" s="37"/>
      <c r="J94" s="107">
        <f>J125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88</v>
      </c>
    </row>
    <row r="95" spans="1:31" s="9" customFormat="1" ht="24.95" customHeight="1">
      <c r="A95" s="9"/>
      <c r="B95" s="169"/>
      <c r="C95" s="170"/>
      <c r="D95" s="171" t="s">
        <v>89</v>
      </c>
      <c r="E95" s="172"/>
      <c r="F95" s="172"/>
      <c r="G95" s="172"/>
      <c r="H95" s="172"/>
      <c r="I95" s="172"/>
      <c r="J95" s="173">
        <f>J126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90</v>
      </c>
      <c r="E96" s="178"/>
      <c r="F96" s="178"/>
      <c r="G96" s="178"/>
      <c r="H96" s="178"/>
      <c r="I96" s="178"/>
      <c r="J96" s="179">
        <f>J127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91</v>
      </c>
      <c r="E97" s="178"/>
      <c r="F97" s="178"/>
      <c r="G97" s="178"/>
      <c r="H97" s="178"/>
      <c r="I97" s="178"/>
      <c r="J97" s="179">
        <f>J132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9" customFormat="1" ht="24.95" customHeight="1">
      <c r="A98" s="9"/>
      <c r="B98" s="169"/>
      <c r="C98" s="170"/>
      <c r="D98" s="171" t="s">
        <v>92</v>
      </c>
      <c r="E98" s="172"/>
      <c r="F98" s="172"/>
      <c r="G98" s="172"/>
      <c r="H98" s="172"/>
      <c r="I98" s="172"/>
      <c r="J98" s="173">
        <f>J137</f>
        <v>0</v>
      </c>
      <c r="K98" s="170"/>
      <c r="L98" s="17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75"/>
      <c r="C99" s="176"/>
      <c r="D99" s="177" t="s">
        <v>93</v>
      </c>
      <c r="E99" s="178"/>
      <c r="F99" s="178"/>
      <c r="G99" s="178"/>
      <c r="H99" s="178"/>
      <c r="I99" s="178"/>
      <c r="J99" s="179">
        <f>J138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5"/>
      <c r="C100" s="176"/>
      <c r="D100" s="177" t="s">
        <v>94</v>
      </c>
      <c r="E100" s="178"/>
      <c r="F100" s="178"/>
      <c r="G100" s="178"/>
      <c r="H100" s="178"/>
      <c r="I100" s="178"/>
      <c r="J100" s="179">
        <f>J184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69"/>
      <c r="C101" s="170"/>
      <c r="D101" s="171" t="s">
        <v>95</v>
      </c>
      <c r="E101" s="172"/>
      <c r="F101" s="172"/>
      <c r="G101" s="172"/>
      <c r="H101" s="172"/>
      <c r="I101" s="172"/>
      <c r="J101" s="173">
        <f>J198</f>
        <v>0</v>
      </c>
      <c r="K101" s="170"/>
      <c r="L101" s="17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5"/>
      <c r="C102" s="176"/>
      <c r="D102" s="177" t="s">
        <v>96</v>
      </c>
      <c r="E102" s="178"/>
      <c r="F102" s="178"/>
      <c r="G102" s="178"/>
      <c r="H102" s="178"/>
      <c r="I102" s="178"/>
      <c r="J102" s="179">
        <f>J199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69"/>
      <c r="C103" s="170"/>
      <c r="D103" s="171" t="s">
        <v>97</v>
      </c>
      <c r="E103" s="172"/>
      <c r="F103" s="172"/>
      <c r="G103" s="172"/>
      <c r="H103" s="172"/>
      <c r="I103" s="172"/>
      <c r="J103" s="173">
        <f>J202</f>
        <v>0</v>
      </c>
      <c r="K103" s="170"/>
      <c r="L103" s="17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69"/>
      <c r="C104" s="170"/>
      <c r="D104" s="171" t="s">
        <v>98</v>
      </c>
      <c r="E104" s="172"/>
      <c r="F104" s="172"/>
      <c r="G104" s="172"/>
      <c r="H104" s="172"/>
      <c r="I104" s="172"/>
      <c r="J104" s="173">
        <f>J207</f>
        <v>0</v>
      </c>
      <c r="K104" s="170"/>
      <c r="L104" s="17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75"/>
      <c r="C105" s="176"/>
      <c r="D105" s="177" t="s">
        <v>99</v>
      </c>
      <c r="E105" s="178"/>
      <c r="F105" s="178"/>
      <c r="G105" s="178"/>
      <c r="H105" s="178"/>
      <c r="I105" s="178"/>
      <c r="J105" s="179">
        <f>J208</f>
        <v>0</v>
      </c>
      <c r="K105" s="176"/>
      <c r="L105" s="18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5"/>
      <c r="C106" s="176"/>
      <c r="D106" s="177" t="s">
        <v>100</v>
      </c>
      <c r="E106" s="178"/>
      <c r="F106" s="178"/>
      <c r="G106" s="178"/>
      <c r="H106" s="178"/>
      <c r="I106" s="178"/>
      <c r="J106" s="179">
        <f>J210</f>
        <v>0</v>
      </c>
      <c r="K106" s="176"/>
      <c r="L106" s="18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5"/>
      <c r="C107" s="176"/>
      <c r="D107" s="177" t="s">
        <v>101</v>
      </c>
      <c r="E107" s="178"/>
      <c r="F107" s="178"/>
      <c r="G107" s="178"/>
      <c r="H107" s="178"/>
      <c r="I107" s="178"/>
      <c r="J107" s="179">
        <f>J212</f>
        <v>0</v>
      </c>
      <c r="K107" s="176"/>
      <c r="L107" s="18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102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73" t="str">
        <f>E7</f>
        <v>Rekonstrukce elektroinstalace Alšova 1143, Kopřivnice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F10</f>
        <v xml:space="preserve"> </v>
      </c>
      <c r="G119" s="37"/>
      <c r="H119" s="37"/>
      <c r="I119" s="29" t="s">
        <v>22</v>
      </c>
      <c r="J119" s="76" t="str">
        <f>IF(J10="","",J10)</f>
        <v>14. 4. 2022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E13</f>
        <v xml:space="preserve"> </v>
      </c>
      <c r="G121" s="37"/>
      <c r="H121" s="37"/>
      <c r="I121" s="29" t="s">
        <v>29</v>
      </c>
      <c r="J121" s="33" t="str">
        <f>E19</f>
        <v>Pavel Šupík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IF(E16="","",E16)</f>
        <v>Vyplň údaj</v>
      </c>
      <c r="G122" s="37"/>
      <c r="H122" s="37"/>
      <c r="I122" s="29" t="s">
        <v>32</v>
      </c>
      <c r="J122" s="33" t="str">
        <f>E22</f>
        <v>Ing. Jiří Horák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81"/>
      <c r="B124" s="182"/>
      <c r="C124" s="183" t="s">
        <v>103</v>
      </c>
      <c r="D124" s="184" t="s">
        <v>60</v>
      </c>
      <c r="E124" s="184" t="s">
        <v>56</v>
      </c>
      <c r="F124" s="184" t="s">
        <v>57</v>
      </c>
      <c r="G124" s="184" t="s">
        <v>104</v>
      </c>
      <c r="H124" s="184" t="s">
        <v>105</v>
      </c>
      <c r="I124" s="184" t="s">
        <v>106</v>
      </c>
      <c r="J124" s="184" t="s">
        <v>86</v>
      </c>
      <c r="K124" s="185" t="s">
        <v>107</v>
      </c>
      <c r="L124" s="186"/>
      <c r="M124" s="97" t="s">
        <v>1</v>
      </c>
      <c r="N124" s="98" t="s">
        <v>39</v>
      </c>
      <c r="O124" s="98" t="s">
        <v>108</v>
      </c>
      <c r="P124" s="98" t="s">
        <v>109</v>
      </c>
      <c r="Q124" s="98" t="s">
        <v>110</v>
      </c>
      <c r="R124" s="98" t="s">
        <v>111</v>
      </c>
      <c r="S124" s="98" t="s">
        <v>112</v>
      </c>
      <c r="T124" s="99" t="s">
        <v>113</v>
      </c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</row>
    <row r="125" spans="1:63" s="2" customFormat="1" ht="22.8" customHeight="1">
      <c r="A125" s="35"/>
      <c r="B125" s="36"/>
      <c r="C125" s="104" t="s">
        <v>114</v>
      </c>
      <c r="D125" s="37"/>
      <c r="E125" s="37"/>
      <c r="F125" s="37"/>
      <c r="G125" s="37"/>
      <c r="H125" s="37"/>
      <c r="I125" s="37"/>
      <c r="J125" s="187">
        <f>BK125</f>
        <v>0</v>
      </c>
      <c r="K125" s="37"/>
      <c r="L125" s="41"/>
      <c r="M125" s="100"/>
      <c r="N125" s="188"/>
      <c r="O125" s="101"/>
      <c r="P125" s="189">
        <f>P126+P137+P198+P202+P207</f>
        <v>0</v>
      </c>
      <c r="Q125" s="101"/>
      <c r="R125" s="189">
        <f>R126+R137+R198+R202+R207</f>
        <v>0.00677</v>
      </c>
      <c r="S125" s="101"/>
      <c r="T125" s="190">
        <f>T126+T137+T198+T202+T207</f>
        <v>0.28600000000000003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74</v>
      </c>
      <c r="AU125" s="14" t="s">
        <v>88</v>
      </c>
      <c r="BK125" s="191">
        <f>BK126+BK137+BK198+BK202+BK207</f>
        <v>0</v>
      </c>
    </row>
    <row r="126" spans="1:63" s="12" customFormat="1" ht="25.9" customHeight="1">
      <c r="A126" s="12"/>
      <c r="B126" s="192"/>
      <c r="C126" s="193"/>
      <c r="D126" s="194" t="s">
        <v>74</v>
      </c>
      <c r="E126" s="195" t="s">
        <v>115</v>
      </c>
      <c r="F126" s="195" t="s">
        <v>116</v>
      </c>
      <c r="G126" s="193"/>
      <c r="H126" s="193"/>
      <c r="I126" s="196"/>
      <c r="J126" s="197">
        <f>BK126</f>
        <v>0</v>
      </c>
      <c r="K126" s="193"/>
      <c r="L126" s="198"/>
      <c r="M126" s="199"/>
      <c r="N126" s="200"/>
      <c r="O126" s="200"/>
      <c r="P126" s="201">
        <f>P127+P132</f>
        <v>0</v>
      </c>
      <c r="Q126" s="200"/>
      <c r="R126" s="201">
        <f>R127+R132</f>
        <v>0</v>
      </c>
      <c r="S126" s="200"/>
      <c r="T126" s="202">
        <f>T127+T132</f>
        <v>0.28600000000000003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3" t="s">
        <v>80</v>
      </c>
      <c r="AT126" s="204" t="s">
        <v>74</v>
      </c>
      <c r="AU126" s="204" t="s">
        <v>75</v>
      </c>
      <c r="AY126" s="203" t="s">
        <v>117</v>
      </c>
      <c r="BK126" s="205">
        <f>BK127+BK132</f>
        <v>0</v>
      </c>
    </row>
    <row r="127" spans="1:63" s="12" customFormat="1" ht="22.8" customHeight="1">
      <c r="A127" s="12"/>
      <c r="B127" s="192"/>
      <c r="C127" s="193"/>
      <c r="D127" s="194" t="s">
        <v>74</v>
      </c>
      <c r="E127" s="206" t="s">
        <v>118</v>
      </c>
      <c r="F127" s="206" t="s">
        <v>119</v>
      </c>
      <c r="G127" s="193"/>
      <c r="H127" s="193"/>
      <c r="I127" s="196"/>
      <c r="J127" s="207">
        <f>BK127</f>
        <v>0</v>
      </c>
      <c r="K127" s="193"/>
      <c r="L127" s="198"/>
      <c r="M127" s="199"/>
      <c r="N127" s="200"/>
      <c r="O127" s="200"/>
      <c r="P127" s="201">
        <f>SUM(P128:P131)</f>
        <v>0</v>
      </c>
      <c r="Q127" s="200"/>
      <c r="R127" s="201">
        <f>SUM(R128:R131)</f>
        <v>0</v>
      </c>
      <c r="S127" s="200"/>
      <c r="T127" s="202">
        <f>SUM(T128:T131)</f>
        <v>0.28600000000000003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3" t="s">
        <v>80</v>
      </c>
      <c r="AT127" s="204" t="s">
        <v>74</v>
      </c>
      <c r="AU127" s="204" t="s">
        <v>80</v>
      </c>
      <c r="AY127" s="203" t="s">
        <v>117</v>
      </c>
      <c r="BK127" s="205">
        <f>SUM(BK128:BK131)</f>
        <v>0</v>
      </c>
    </row>
    <row r="128" spans="1:65" s="2" customFormat="1" ht="24.15" customHeight="1">
      <c r="A128" s="35"/>
      <c r="B128" s="36"/>
      <c r="C128" s="208" t="s">
        <v>120</v>
      </c>
      <c r="D128" s="208" t="s">
        <v>121</v>
      </c>
      <c r="E128" s="209" t="s">
        <v>122</v>
      </c>
      <c r="F128" s="210" t="s">
        <v>123</v>
      </c>
      <c r="G128" s="211" t="s">
        <v>124</v>
      </c>
      <c r="H128" s="212">
        <v>13</v>
      </c>
      <c r="I128" s="213"/>
      <c r="J128" s="214">
        <f>ROUND(I128*H128,2)</f>
        <v>0</v>
      </c>
      <c r="K128" s="210" t="s">
        <v>125</v>
      </c>
      <c r="L128" s="41"/>
      <c r="M128" s="215" t="s">
        <v>1</v>
      </c>
      <c r="N128" s="216" t="s">
        <v>40</v>
      </c>
      <c r="O128" s="88"/>
      <c r="P128" s="217">
        <f>O128*H128</f>
        <v>0</v>
      </c>
      <c r="Q128" s="217">
        <v>0</v>
      </c>
      <c r="R128" s="217">
        <f>Q128*H128</f>
        <v>0</v>
      </c>
      <c r="S128" s="217">
        <v>0.001</v>
      </c>
      <c r="T128" s="218">
        <f>S128*H128</f>
        <v>0.013000000000000001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9" t="s">
        <v>126</v>
      </c>
      <c r="AT128" s="219" t="s">
        <v>121</v>
      </c>
      <c r="AU128" s="219" t="s">
        <v>82</v>
      </c>
      <c r="AY128" s="14" t="s">
        <v>117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80</v>
      </c>
      <c r="BK128" s="220">
        <f>ROUND(I128*H128,2)</f>
        <v>0</v>
      </c>
      <c r="BL128" s="14" t="s">
        <v>126</v>
      </c>
      <c r="BM128" s="219" t="s">
        <v>127</v>
      </c>
    </row>
    <row r="129" spans="1:65" s="2" customFormat="1" ht="24.15" customHeight="1">
      <c r="A129" s="35"/>
      <c r="B129" s="36"/>
      <c r="C129" s="208" t="s">
        <v>128</v>
      </c>
      <c r="D129" s="208" t="s">
        <v>121</v>
      </c>
      <c r="E129" s="209" t="s">
        <v>129</v>
      </c>
      <c r="F129" s="210" t="s">
        <v>130</v>
      </c>
      <c r="G129" s="211" t="s">
        <v>124</v>
      </c>
      <c r="H129" s="212">
        <v>87</v>
      </c>
      <c r="I129" s="213"/>
      <c r="J129" s="214">
        <f>ROUND(I129*H129,2)</f>
        <v>0</v>
      </c>
      <c r="K129" s="210" t="s">
        <v>125</v>
      </c>
      <c r="L129" s="41"/>
      <c r="M129" s="215" t="s">
        <v>1</v>
      </c>
      <c r="N129" s="216" t="s">
        <v>40</v>
      </c>
      <c r="O129" s="88"/>
      <c r="P129" s="217">
        <f>O129*H129</f>
        <v>0</v>
      </c>
      <c r="Q129" s="217">
        <v>0</v>
      </c>
      <c r="R129" s="217">
        <f>Q129*H129</f>
        <v>0</v>
      </c>
      <c r="S129" s="217">
        <v>0.001</v>
      </c>
      <c r="T129" s="218">
        <f>S129*H129</f>
        <v>0.08700000000000001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9" t="s">
        <v>126</v>
      </c>
      <c r="AT129" s="219" t="s">
        <v>121</v>
      </c>
      <c r="AU129" s="219" t="s">
        <v>82</v>
      </c>
      <c r="AY129" s="14" t="s">
        <v>117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80</v>
      </c>
      <c r="BK129" s="220">
        <f>ROUND(I129*H129,2)</f>
        <v>0</v>
      </c>
      <c r="BL129" s="14" t="s">
        <v>126</v>
      </c>
      <c r="BM129" s="219" t="s">
        <v>131</v>
      </c>
    </row>
    <row r="130" spans="1:65" s="2" customFormat="1" ht="21.75" customHeight="1">
      <c r="A130" s="35"/>
      <c r="B130" s="36"/>
      <c r="C130" s="208" t="s">
        <v>132</v>
      </c>
      <c r="D130" s="208" t="s">
        <v>121</v>
      </c>
      <c r="E130" s="209" t="s">
        <v>133</v>
      </c>
      <c r="F130" s="210" t="s">
        <v>134</v>
      </c>
      <c r="G130" s="211" t="s">
        <v>135</v>
      </c>
      <c r="H130" s="212">
        <v>69</v>
      </c>
      <c r="I130" s="213"/>
      <c r="J130" s="214">
        <f>ROUND(I130*H130,2)</f>
        <v>0</v>
      </c>
      <c r="K130" s="210" t="s">
        <v>136</v>
      </c>
      <c r="L130" s="41"/>
      <c r="M130" s="215" t="s">
        <v>1</v>
      </c>
      <c r="N130" s="216" t="s">
        <v>40</v>
      </c>
      <c r="O130" s="88"/>
      <c r="P130" s="217">
        <f>O130*H130</f>
        <v>0</v>
      </c>
      <c r="Q130" s="217">
        <v>0</v>
      </c>
      <c r="R130" s="217">
        <f>Q130*H130</f>
        <v>0</v>
      </c>
      <c r="S130" s="217">
        <v>0.002</v>
      </c>
      <c r="T130" s="218">
        <f>S130*H130</f>
        <v>0.138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9" t="s">
        <v>126</v>
      </c>
      <c r="AT130" s="219" t="s">
        <v>121</v>
      </c>
      <c r="AU130" s="219" t="s">
        <v>82</v>
      </c>
      <c r="AY130" s="14" t="s">
        <v>117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80</v>
      </c>
      <c r="BK130" s="220">
        <f>ROUND(I130*H130,2)</f>
        <v>0</v>
      </c>
      <c r="BL130" s="14" t="s">
        <v>126</v>
      </c>
      <c r="BM130" s="219" t="s">
        <v>137</v>
      </c>
    </row>
    <row r="131" spans="1:65" s="2" customFormat="1" ht="21.75" customHeight="1">
      <c r="A131" s="35"/>
      <c r="B131" s="36"/>
      <c r="C131" s="208" t="s">
        <v>138</v>
      </c>
      <c r="D131" s="208" t="s">
        <v>121</v>
      </c>
      <c r="E131" s="209" t="s">
        <v>139</v>
      </c>
      <c r="F131" s="210" t="s">
        <v>140</v>
      </c>
      <c r="G131" s="211" t="s">
        <v>135</v>
      </c>
      <c r="H131" s="212">
        <v>12</v>
      </c>
      <c r="I131" s="213"/>
      <c r="J131" s="214">
        <f>ROUND(I131*H131,2)</f>
        <v>0</v>
      </c>
      <c r="K131" s="210" t="s">
        <v>125</v>
      </c>
      <c r="L131" s="41"/>
      <c r="M131" s="215" t="s">
        <v>1</v>
      </c>
      <c r="N131" s="216" t="s">
        <v>40</v>
      </c>
      <c r="O131" s="88"/>
      <c r="P131" s="217">
        <f>O131*H131</f>
        <v>0</v>
      </c>
      <c r="Q131" s="217">
        <v>0</v>
      </c>
      <c r="R131" s="217">
        <f>Q131*H131</f>
        <v>0</v>
      </c>
      <c r="S131" s="217">
        <v>0.004</v>
      </c>
      <c r="T131" s="218">
        <f>S131*H131</f>
        <v>0.048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9" t="s">
        <v>126</v>
      </c>
      <c r="AT131" s="219" t="s">
        <v>121</v>
      </c>
      <c r="AU131" s="219" t="s">
        <v>82</v>
      </c>
      <c r="AY131" s="14" t="s">
        <v>117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80</v>
      </c>
      <c r="BK131" s="220">
        <f>ROUND(I131*H131,2)</f>
        <v>0</v>
      </c>
      <c r="BL131" s="14" t="s">
        <v>126</v>
      </c>
      <c r="BM131" s="219" t="s">
        <v>141</v>
      </c>
    </row>
    <row r="132" spans="1:63" s="12" customFormat="1" ht="22.8" customHeight="1">
      <c r="A132" s="12"/>
      <c r="B132" s="192"/>
      <c r="C132" s="193"/>
      <c r="D132" s="194" t="s">
        <v>74</v>
      </c>
      <c r="E132" s="206" t="s">
        <v>142</v>
      </c>
      <c r="F132" s="206" t="s">
        <v>143</v>
      </c>
      <c r="G132" s="193"/>
      <c r="H132" s="193"/>
      <c r="I132" s="196"/>
      <c r="J132" s="207">
        <f>BK132</f>
        <v>0</v>
      </c>
      <c r="K132" s="193"/>
      <c r="L132" s="198"/>
      <c r="M132" s="199"/>
      <c r="N132" s="200"/>
      <c r="O132" s="200"/>
      <c r="P132" s="201">
        <f>SUM(P133:P136)</f>
        <v>0</v>
      </c>
      <c r="Q132" s="200"/>
      <c r="R132" s="201">
        <f>SUM(R133:R136)</f>
        <v>0</v>
      </c>
      <c r="S132" s="200"/>
      <c r="T132" s="202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3" t="s">
        <v>80</v>
      </c>
      <c r="AT132" s="204" t="s">
        <v>74</v>
      </c>
      <c r="AU132" s="204" t="s">
        <v>80</v>
      </c>
      <c r="AY132" s="203" t="s">
        <v>117</v>
      </c>
      <c r="BK132" s="205">
        <f>SUM(BK133:BK136)</f>
        <v>0</v>
      </c>
    </row>
    <row r="133" spans="1:65" s="2" customFormat="1" ht="24.15" customHeight="1">
      <c r="A133" s="35"/>
      <c r="B133" s="36"/>
      <c r="C133" s="208" t="s">
        <v>144</v>
      </c>
      <c r="D133" s="208" t="s">
        <v>121</v>
      </c>
      <c r="E133" s="209" t="s">
        <v>145</v>
      </c>
      <c r="F133" s="210" t="s">
        <v>146</v>
      </c>
      <c r="G133" s="211" t="s">
        <v>147</v>
      </c>
      <c r="H133" s="212">
        <v>0.3</v>
      </c>
      <c r="I133" s="213"/>
      <c r="J133" s="214">
        <f>ROUND(I133*H133,2)</f>
        <v>0</v>
      </c>
      <c r="K133" s="210" t="s">
        <v>136</v>
      </c>
      <c r="L133" s="41"/>
      <c r="M133" s="215" t="s">
        <v>1</v>
      </c>
      <c r="N133" s="216" t="s">
        <v>40</v>
      </c>
      <c r="O133" s="88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9" t="s">
        <v>126</v>
      </c>
      <c r="AT133" s="219" t="s">
        <v>121</v>
      </c>
      <c r="AU133" s="219" t="s">
        <v>82</v>
      </c>
      <c r="AY133" s="14" t="s">
        <v>117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80</v>
      </c>
      <c r="BK133" s="220">
        <f>ROUND(I133*H133,2)</f>
        <v>0</v>
      </c>
      <c r="BL133" s="14" t="s">
        <v>126</v>
      </c>
      <c r="BM133" s="219" t="s">
        <v>148</v>
      </c>
    </row>
    <row r="134" spans="1:65" s="2" customFormat="1" ht="24.15" customHeight="1">
      <c r="A134" s="35"/>
      <c r="B134" s="36"/>
      <c r="C134" s="208" t="s">
        <v>149</v>
      </c>
      <c r="D134" s="208" t="s">
        <v>121</v>
      </c>
      <c r="E134" s="209" t="s">
        <v>150</v>
      </c>
      <c r="F134" s="210" t="s">
        <v>151</v>
      </c>
      <c r="G134" s="211" t="s">
        <v>147</v>
      </c>
      <c r="H134" s="212">
        <v>0.3</v>
      </c>
      <c r="I134" s="213"/>
      <c r="J134" s="214">
        <f>ROUND(I134*H134,2)</f>
        <v>0</v>
      </c>
      <c r="K134" s="210" t="s">
        <v>136</v>
      </c>
      <c r="L134" s="41"/>
      <c r="M134" s="215" t="s">
        <v>1</v>
      </c>
      <c r="N134" s="216" t="s">
        <v>40</v>
      </c>
      <c r="O134" s="88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9" t="s">
        <v>126</v>
      </c>
      <c r="AT134" s="219" t="s">
        <v>121</v>
      </c>
      <c r="AU134" s="219" t="s">
        <v>82</v>
      </c>
      <c r="AY134" s="14" t="s">
        <v>117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4" t="s">
        <v>80</v>
      </c>
      <c r="BK134" s="220">
        <f>ROUND(I134*H134,2)</f>
        <v>0</v>
      </c>
      <c r="BL134" s="14" t="s">
        <v>126</v>
      </c>
      <c r="BM134" s="219" t="s">
        <v>152</v>
      </c>
    </row>
    <row r="135" spans="1:65" s="2" customFormat="1" ht="24.15" customHeight="1">
      <c r="A135" s="35"/>
      <c r="B135" s="36"/>
      <c r="C135" s="208" t="s">
        <v>118</v>
      </c>
      <c r="D135" s="208" t="s">
        <v>121</v>
      </c>
      <c r="E135" s="209" t="s">
        <v>153</v>
      </c>
      <c r="F135" s="210" t="s">
        <v>154</v>
      </c>
      <c r="G135" s="211" t="s">
        <v>147</v>
      </c>
      <c r="H135" s="212">
        <v>0.3</v>
      </c>
      <c r="I135" s="213"/>
      <c r="J135" s="214">
        <f>ROUND(I135*H135,2)</f>
        <v>0</v>
      </c>
      <c r="K135" s="210" t="s">
        <v>136</v>
      </c>
      <c r="L135" s="41"/>
      <c r="M135" s="215" t="s">
        <v>1</v>
      </c>
      <c r="N135" s="216" t="s">
        <v>40</v>
      </c>
      <c r="O135" s="88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9" t="s">
        <v>126</v>
      </c>
      <c r="AT135" s="219" t="s">
        <v>121</v>
      </c>
      <c r="AU135" s="219" t="s">
        <v>82</v>
      </c>
      <c r="AY135" s="14" t="s">
        <v>117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80</v>
      </c>
      <c r="BK135" s="220">
        <f>ROUND(I135*H135,2)</f>
        <v>0</v>
      </c>
      <c r="BL135" s="14" t="s">
        <v>126</v>
      </c>
      <c r="BM135" s="219" t="s">
        <v>155</v>
      </c>
    </row>
    <row r="136" spans="1:65" s="2" customFormat="1" ht="33" customHeight="1">
      <c r="A136" s="35"/>
      <c r="B136" s="36"/>
      <c r="C136" s="208" t="s">
        <v>156</v>
      </c>
      <c r="D136" s="208" t="s">
        <v>121</v>
      </c>
      <c r="E136" s="209" t="s">
        <v>157</v>
      </c>
      <c r="F136" s="210" t="s">
        <v>158</v>
      </c>
      <c r="G136" s="211" t="s">
        <v>147</v>
      </c>
      <c r="H136" s="212">
        <v>0.3</v>
      </c>
      <c r="I136" s="213"/>
      <c r="J136" s="214">
        <f>ROUND(I136*H136,2)</f>
        <v>0</v>
      </c>
      <c r="K136" s="210" t="s">
        <v>136</v>
      </c>
      <c r="L136" s="41"/>
      <c r="M136" s="215" t="s">
        <v>1</v>
      </c>
      <c r="N136" s="216" t="s">
        <v>40</v>
      </c>
      <c r="O136" s="88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9" t="s">
        <v>126</v>
      </c>
      <c r="AT136" s="219" t="s">
        <v>121</v>
      </c>
      <c r="AU136" s="219" t="s">
        <v>82</v>
      </c>
      <c r="AY136" s="14" t="s">
        <v>117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4" t="s">
        <v>80</v>
      </c>
      <c r="BK136" s="220">
        <f>ROUND(I136*H136,2)</f>
        <v>0</v>
      </c>
      <c r="BL136" s="14" t="s">
        <v>126</v>
      </c>
      <c r="BM136" s="219" t="s">
        <v>159</v>
      </c>
    </row>
    <row r="137" spans="1:63" s="12" customFormat="1" ht="25.9" customHeight="1">
      <c r="A137" s="12"/>
      <c r="B137" s="192"/>
      <c r="C137" s="193"/>
      <c r="D137" s="194" t="s">
        <v>74</v>
      </c>
      <c r="E137" s="195" t="s">
        <v>160</v>
      </c>
      <c r="F137" s="195" t="s">
        <v>161</v>
      </c>
      <c r="G137" s="193"/>
      <c r="H137" s="193"/>
      <c r="I137" s="196"/>
      <c r="J137" s="197">
        <f>BK137</f>
        <v>0</v>
      </c>
      <c r="K137" s="193"/>
      <c r="L137" s="198"/>
      <c r="M137" s="199"/>
      <c r="N137" s="200"/>
      <c r="O137" s="200"/>
      <c r="P137" s="201">
        <f>P138+P184</f>
        <v>0</v>
      </c>
      <c r="Q137" s="200"/>
      <c r="R137" s="201">
        <f>R138+R184</f>
        <v>0.00613</v>
      </c>
      <c r="S137" s="200"/>
      <c r="T137" s="202">
        <f>T138+T184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3" t="s">
        <v>82</v>
      </c>
      <c r="AT137" s="204" t="s">
        <v>74</v>
      </c>
      <c r="AU137" s="204" t="s">
        <v>75</v>
      </c>
      <c r="AY137" s="203" t="s">
        <v>117</v>
      </c>
      <c r="BK137" s="205">
        <f>BK138+BK184</f>
        <v>0</v>
      </c>
    </row>
    <row r="138" spans="1:63" s="12" customFormat="1" ht="22.8" customHeight="1">
      <c r="A138" s="12"/>
      <c r="B138" s="192"/>
      <c r="C138" s="193"/>
      <c r="D138" s="194" t="s">
        <v>74</v>
      </c>
      <c r="E138" s="206" t="s">
        <v>162</v>
      </c>
      <c r="F138" s="206" t="s">
        <v>163</v>
      </c>
      <c r="G138" s="193"/>
      <c r="H138" s="193"/>
      <c r="I138" s="196"/>
      <c r="J138" s="207">
        <f>BK138</f>
        <v>0</v>
      </c>
      <c r="K138" s="193"/>
      <c r="L138" s="198"/>
      <c r="M138" s="199"/>
      <c r="N138" s="200"/>
      <c r="O138" s="200"/>
      <c r="P138" s="201">
        <f>SUM(P139:P183)</f>
        <v>0</v>
      </c>
      <c r="Q138" s="200"/>
      <c r="R138" s="201">
        <f>SUM(R139:R183)</f>
        <v>0.00607</v>
      </c>
      <c r="S138" s="200"/>
      <c r="T138" s="202">
        <f>SUM(T139:T183)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3" t="s">
        <v>82</v>
      </c>
      <c r="AT138" s="204" t="s">
        <v>74</v>
      </c>
      <c r="AU138" s="204" t="s">
        <v>80</v>
      </c>
      <c r="AY138" s="203" t="s">
        <v>117</v>
      </c>
      <c r="BK138" s="205">
        <f>SUM(BK139:BK183)</f>
        <v>0</v>
      </c>
    </row>
    <row r="139" spans="1:65" s="2" customFormat="1" ht="16.5" customHeight="1">
      <c r="A139" s="35"/>
      <c r="B139" s="36"/>
      <c r="C139" s="208" t="s">
        <v>164</v>
      </c>
      <c r="D139" s="208" t="s">
        <v>121</v>
      </c>
      <c r="E139" s="209" t="s">
        <v>165</v>
      </c>
      <c r="F139" s="210" t="s">
        <v>166</v>
      </c>
      <c r="G139" s="211" t="s">
        <v>167</v>
      </c>
      <c r="H139" s="212">
        <v>2</v>
      </c>
      <c r="I139" s="213"/>
      <c r="J139" s="214">
        <f>ROUND(I139*H139,2)</f>
        <v>0</v>
      </c>
      <c r="K139" s="210" t="s">
        <v>1</v>
      </c>
      <c r="L139" s="41"/>
      <c r="M139" s="215" t="s">
        <v>1</v>
      </c>
      <c r="N139" s="216" t="s">
        <v>40</v>
      </c>
      <c r="O139" s="88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9" t="s">
        <v>168</v>
      </c>
      <c r="AT139" s="219" t="s">
        <v>121</v>
      </c>
      <c r="AU139" s="219" t="s">
        <v>82</v>
      </c>
      <c r="AY139" s="14" t="s">
        <v>117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80</v>
      </c>
      <c r="BK139" s="220">
        <f>ROUND(I139*H139,2)</f>
        <v>0</v>
      </c>
      <c r="BL139" s="14" t="s">
        <v>168</v>
      </c>
      <c r="BM139" s="219" t="s">
        <v>169</v>
      </c>
    </row>
    <row r="140" spans="1:65" s="2" customFormat="1" ht="21.75" customHeight="1">
      <c r="A140" s="35"/>
      <c r="B140" s="36"/>
      <c r="C140" s="208" t="s">
        <v>170</v>
      </c>
      <c r="D140" s="208" t="s">
        <v>121</v>
      </c>
      <c r="E140" s="209" t="s">
        <v>171</v>
      </c>
      <c r="F140" s="210" t="s">
        <v>172</v>
      </c>
      <c r="G140" s="211" t="s">
        <v>124</v>
      </c>
      <c r="H140" s="212">
        <v>78</v>
      </c>
      <c r="I140" s="213"/>
      <c r="J140" s="214">
        <f>ROUND(I140*H140,2)</f>
        <v>0</v>
      </c>
      <c r="K140" s="210" t="s">
        <v>136</v>
      </c>
      <c r="L140" s="41"/>
      <c r="M140" s="215" t="s">
        <v>1</v>
      </c>
      <c r="N140" s="216" t="s">
        <v>40</v>
      </c>
      <c r="O140" s="88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9" t="s">
        <v>168</v>
      </c>
      <c r="AT140" s="219" t="s">
        <v>121</v>
      </c>
      <c r="AU140" s="219" t="s">
        <v>82</v>
      </c>
      <c r="AY140" s="14" t="s">
        <v>117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4" t="s">
        <v>80</v>
      </c>
      <c r="BK140" s="220">
        <f>ROUND(I140*H140,2)</f>
        <v>0</v>
      </c>
      <c r="BL140" s="14" t="s">
        <v>168</v>
      </c>
      <c r="BM140" s="219" t="s">
        <v>173</v>
      </c>
    </row>
    <row r="141" spans="1:65" s="2" customFormat="1" ht="16.5" customHeight="1">
      <c r="A141" s="35"/>
      <c r="B141" s="36"/>
      <c r="C141" s="221" t="s">
        <v>174</v>
      </c>
      <c r="D141" s="221" t="s">
        <v>175</v>
      </c>
      <c r="E141" s="222" t="s">
        <v>176</v>
      </c>
      <c r="F141" s="223" t="s">
        <v>177</v>
      </c>
      <c r="G141" s="224" t="s">
        <v>178</v>
      </c>
      <c r="H141" s="225">
        <v>78</v>
      </c>
      <c r="I141" s="226"/>
      <c r="J141" s="227">
        <f>ROUND(I141*H141,2)</f>
        <v>0</v>
      </c>
      <c r="K141" s="223" t="s">
        <v>1</v>
      </c>
      <c r="L141" s="228"/>
      <c r="M141" s="229" t="s">
        <v>1</v>
      </c>
      <c r="N141" s="230" t="s">
        <v>40</v>
      </c>
      <c r="O141" s="88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9" t="s">
        <v>179</v>
      </c>
      <c r="AT141" s="219" t="s">
        <v>175</v>
      </c>
      <c r="AU141" s="219" t="s">
        <v>82</v>
      </c>
      <c r="AY141" s="14" t="s">
        <v>117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80</v>
      </c>
      <c r="BK141" s="220">
        <f>ROUND(I141*H141,2)</f>
        <v>0</v>
      </c>
      <c r="BL141" s="14" t="s">
        <v>168</v>
      </c>
      <c r="BM141" s="219" t="s">
        <v>180</v>
      </c>
    </row>
    <row r="142" spans="1:65" s="2" customFormat="1" ht="16.5" customHeight="1">
      <c r="A142" s="35"/>
      <c r="B142" s="36"/>
      <c r="C142" s="208" t="s">
        <v>181</v>
      </c>
      <c r="D142" s="208" t="s">
        <v>121</v>
      </c>
      <c r="E142" s="209" t="s">
        <v>182</v>
      </c>
      <c r="F142" s="210" t="s">
        <v>183</v>
      </c>
      <c r="G142" s="211" t="s">
        <v>124</v>
      </c>
      <c r="H142" s="212">
        <v>9</v>
      </c>
      <c r="I142" s="213"/>
      <c r="J142" s="214">
        <f>ROUND(I142*H142,2)</f>
        <v>0</v>
      </c>
      <c r="K142" s="210" t="s">
        <v>136</v>
      </c>
      <c r="L142" s="41"/>
      <c r="M142" s="215" t="s">
        <v>1</v>
      </c>
      <c r="N142" s="216" t="s">
        <v>40</v>
      </c>
      <c r="O142" s="88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9" t="s">
        <v>168</v>
      </c>
      <c r="AT142" s="219" t="s">
        <v>121</v>
      </c>
      <c r="AU142" s="219" t="s">
        <v>82</v>
      </c>
      <c r="AY142" s="14" t="s">
        <v>117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4" t="s">
        <v>80</v>
      </c>
      <c r="BK142" s="220">
        <f>ROUND(I142*H142,2)</f>
        <v>0</v>
      </c>
      <c r="BL142" s="14" t="s">
        <v>168</v>
      </c>
      <c r="BM142" s="219" t="s">
        <v>184</v>
      </c>
    </row>
    <row r="143" spans="1:65" s="2" customFormat="1" ht="16.5" customHeight="1">
      <c r="A143" s="35"/>
      <c r="B143" s="36"/>
      <c r="C143" s="221" t="s">
        <v>7</v>
      </c>
      <c r="D143" s="221" t="s">
        <v>175</v>
      </c>
      <c r="E143" s="222" t="s">
        <v>185</v>
      </c>
      <c r="F143" s="223" t="s">
        <v>186</v>
      </c>
      <c r="G143" s="224" t="s">
        <v>124</v>
      </c>
      <c r="H143" s="225">
        <v>5</v>
      </c>
      <c r="I143" s="226"/>
      <c r="J143" s="227">
        <f>ROUND(I143*H143,2)</f>
        <v>0</v>
      </c>
      <c r="K143" s="223" t="s">
        <v>1</v>
      </c>
      <c r="L143" s="228"/>
      <c r="M143" s="229" t="s">
        <v>1</v>
      </c>
      <c r="N143" s="230" t="s">
        <v>40</v>
      </c>
      <c r="O143" s="88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9" t="s">
        <v>179</v>
      </c>
      <c r="AT143" s="219" t="s">
        <v>175</v>
      </c>
      <c r="AU143" s="219" t="s">
        <v>82</v>
      </c>
      <c r="AY143" s="14" t="s">
        <v>117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80</v>
      </c>
      <c r="BK143" s="220">
        <f>ROUND(I143*H143,2)</f>
        <v>0</v>
      </c>
      <c r="BL143" s="14" t="s">
        <v>168</v>
      </c>
      <c r="BM143" s="219" t="s">
        <v>187</v>
      </c>
    </row>
    <row r="144" spans="1:65" s="2" customFormat="1" ht="16.5" customHeight="1">
      <c r="A144" s="35"/>
      <c r="B144" s="36"/>
      <c r="C144" s="221" t="s">
        <v>188</v>
      </c>
      <c r="D144" s="221" t="s">
        <v>175</v>
      </c>
      <c r="E144" s="222" t="s">
        <v>189</v>
      </c>
      <c r="F144" s="223" t="s">
        <v>190</v>
      </c>
      <c r="G144" s="224" t="s">
        <v>124</v>
      </c>
      <c r="H144" s="225">
        <v>4</v>
      </c>
      <c r="I144" s="226"/>
      <c r="J144" s="227">
        <f>ROUND(I144*H144,2)</f>
        <v>0</v>
      </c>
      <c r="K144" s="223" t="s">
        <v>1</v>
      </c>
      <c r="L144" s="228"/>
      <c r="M144" s="229" t="s">
        <v>1</v>
      </c>
      <c r="N144" s="230" t="s">
        <v>40</v>
      </c>
      <c r="O144" s="88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9" t="s">
        <v>179</v>
      </c>
      <c r="AT144" s="219" t="s">
        <v>175</v>
      </c>
      <c r="AU144" s="219" t="s">
        <v>82</v>
      </c>
      <c r="AY144" s="14" t="s">
        <v>117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4" t="s">
        <v>80</v>
      </c>
      <c r="BK144" s="220">
        <f>ROUND(I144*H144,2)</f>
        <v>0</v>
      </c>
      <c r="BL144" s="14" t="s">
        <v>168</v>
      </c>
      <c r="BM144" s="219" t="s">
        <v>191</v>
      </c>
    </row>
    <row r="145" spans="1:65" s="2" customFormat="1" ht="24.15" customHeight="1">
      <c r="A145" s="35"/>
      <c r="B145" s="36"/>
      <c r="C145" s="208" t="s">
        <v>192</v>
      </c>
      <c r="D145" s="208" t="s">
        <v>121</v>
      </c>
      <c r="E145" s="209" t="s">
        <v>193</v>
      </c>
      <c r="F145" s="210" t="s">
        <v>194</v>
      </c>
      <c r="G145" s="211" t="s">
        <v>135</v>
      </c>
      <c r="H145" s="212">
        <v>423</v>
      </c>
      <c r="I145" s="213"/>
      <c r="J145" s="214">
        <f>ROUND(I145*H145,2)</f>
        <v>0</v>
      </c>
      <c r="K145" s="210" t="s">
        <v>136</v>
      </c>
      <c r="L145" s="41"/>
      <c r="M145" s="215" t="s">
        <v>1</v>
      </c>
      <c r="N145" s="216" t="s">
        <v>40</v>
      </c>
      <c r="O145" s="88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9" t="s">
        <v>168</v>
      </c>
      <c r="AT145" s="219" t="s">
        <v>121</v>
      </c>
      <c r="AU145" s="219" t="s">
        <v>82</v>
      </c>
      <c r="AY145" s="14" t="s">
        <v>117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4" t="s">
        <v>80</v>
      </c>
      <c r="BK145" s="220">
        <f>ROUND(I145*H145,2)</f>
        <v>0</v>
      </c>
      <c r="BL145" s="14" t="s">
        <v>168</v>
      </c>
      <c r="BM145" s="219" t="s">
        <v>195</v>
      </c>
    </row>
    <row r="146" spans="1:65" s="2" customFormat="1" ht="16.5" customHeight="1">
      <c r="A146" s="35"/>
      <c r="B146" s="36"/>
      <c r="C146" s="221" t="s">
        <v>196</v>
      </c>
      <c r="D146" s="221" t="s">
        <v>175</v>
      </c>
      <c r="E146" s="222" t="s">
        <v>197</v>
      </c>
      <c r="F146" s="223" t="s">
        <v>198</v>
      </c>
      <c r="G146" s="224" t="s">
        <v>135</v>
      </c>
      <c r="H146" s="225">
        <v>248</v>
      </c>
      <c r="I146" s="226"/>
      <c r="J146" s="227">
        <f>ROUND(I146*H146,2)</f>
        <v>0</v>
      </c>
      <c r="K146" s="223" t="s">
        <v>1</v>
      </c>
      <c r="L146" s="228"/>
      <c r="M146" s="229" t="s">
        <v>1</v>
      </c>
      <c r="N146" s="230" t="s">
        <v>40</v>
      </c>
      <c r="O146" s="88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9" t="s">
        <v>179</v>
      </c>
      <c r="AT146" s="219" t="s">
        <v>175</v>
      </c>
      <c r="AU146" s="219" t="s">
        <v>82</v>
      </c>
      <c r="AY146" s="14" t="s">
        <v>117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80</v>
      </c>
      <c r="BK146" s="220">
        <f>ROUND(I146*H146,2)</f>
        <v>0</v>
      </c>
      <c r="BL146" s="14" t="s">
        <v>168</v>
      </c>
      <c r="BM146" s="219" t="s">
        <v>199</v>
      </c>
    </row>
    <row r="147" spans="1:65" s="2" customFormat="1" ht="16.5" customHeight="1">
      <c r="A147" s="35"/>
      <c r="B147" s="36"/>
      <c r="C147" s="221" t="s">
        <v>200</v>
      </c>
      <c r="D147" s="221" t="s">
        <v>175</v>
      </c>
      <c r="E147" s="222" t="s">
        <v>201</v>
      </c>
      <c r="F147" s="223" t="s">
        <v>202</v>
      </c>
      <c r="G147" s="224" t="s">
        <v>135</v>
      </c>
      <c r="H147" s="225">
        <v>14</v>
      </c>
      <c r="I147" s="226"/>
      <c r="J147" s="227">
        <f>ROUND(I147*H147,2)</f>
        <v>0</v>
      </c>
      <c r="K147" s="223" t="s">
        <v>1</v>
      </c>
      <c r="L147" s="228"/>
      <c r="M147" s="229" t="s">
        <v>1</v>
      </c>
      <c r="N147" s="230" t="s">
        <v>40</v>
      </c>
      <c r="O147" s="88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9" t="s">
        <v>179</v>
      </c>
      <c r="AT147" s="219" t="s">
        <v>175</v>
      </c>
      <c r="AU147" s="219" t="s">
        <v>82</v>
      </c>
      <c r="AY147" s="14" t="s">
        <v>117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80</v>
      </c>
      <c r="BK147" s="220">
        <f>ROUND(I147*H147,2)</f>
        <v>0</v>
      </c>
      <c r="BL147" s="14" t="s">
        <v>168</v>
      </c>
      <c r="BM147" s="219" t="s">
        <v>203</v>
      </c>
    </row>
    <row r="148" spans="1:65" s="2" customFormat="1" ht="16.5" customHeight="1">
      <c r="A148" s="35"/>
      <c r="B148" s="36"/>
      <c r="C148" s="221" t="s">
        <v>204</v>
      </c>
      <c r="D148" s="221" t="s">
        <v>175</v>
      </c>
      <c r="E148" s="222" t="s">
        <v>205</v>
      </c>
      <c r="F148" s="223" t="s">
        <v>206</v>
      </c>
      <c r="G148" s="224" t="s">
        <v>175</v>
      </c>
      <c r="H148" s="225">
        <v>56</v>
      </c>
      <c r="I148" s="226"/>
      <c r="J148" s="227">
        <f>ROUND(I148*H148,2)</f>
        <v>0</v>
      </c>
      <c r="K148" s="223" t="s">
        <v>1</v>
      </c>
      <c r="L148" s="228"/>
      <c r="M148" s="229" t="s">
        <v>1</v>
      </c>
      <c r="N148" s="230" t="s">
        <v>40</v>
      </c>
      <c r="O148" s="88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9" t="s">
        <v>179</v>
      </c>
      <c r="AT148" s="219" t="s">
        <v>175</v>
      </c>
      <c r="AU148" s="219" t="s">
        <v>82</v>
      </c>
      <c r="AY148" s="14" t="s">
        <v>117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80</v>
      </c>
      <c r="BK148" s="220">
        <f>ROUND(I148*H148,2)</f>
        <v>0</v>
      </c>
      <c r="BL148" s="14" t="s">
        <v>168</v>
      </c>
      <c r="BM148" s="219" t="s">
        <v>207</v>
      </c>
    </row>
    <row r="149" spans="1:65" s="2" customFormat="1" ht="16.5" customHeight="1">
      <c r="A149" s="35"/>
      <c r="B149" s="36"/>
      <c r="C149" s="221" t="s">
        <v>208</v>
      </c>
      <c r="D149" s="221" t="s">
        <v>175</v>
      </c>
      <c r="E149" s="222" t="s">
        <v>209</v>
      </c>
      <c r="F149" s="223" t="s">
        <v>210</v>
      </c>
      <c r="G149" s="224" t="s">
        <v>175</v>
      </c>
      <c r="H149" s="225">
        <v>105</v>
      </c>
      <c r="I149" s="226"/>
      <c r="J149" s="227">
        <f>ROUND(I149*H149,2)</f>
        <v>0</v>
      </c>
      <c r="K149" s="223" t="s">
        <v>1</v>
      </c>
      <c r="L149" s="228"/>
      <c r="M149" s="229" t="s">
        <v>1</v>
      </c>
      <c r="N149" s="230" t="s">
        <v>40</v>
      </c>
      <c r="O149" s="88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9" t="s">
        <v>179</v>
      </c>
      <c r="AT149" s="219" t="s">
        <v>175</v>
      </c>
      <c r="AU149" s="219" t="s">
        <v>82</v>
      </c>
      <c r="AY149" s="14" t="s">
        <v>117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80</v>
      </c>
      <c r="BK149" s="220">
        <f>ROUND(I149*H149,2)</f>
        <v>0</v>
      </c>
      <c r="BL149" s="14" t="s">
        <v>168</v>
      </c>
      <c r="BM149" s="219" t="s">
        <v>211</v>
      </c>
    </row>
    <row r="150" spans="1:65" s="2" customFormat="1" ht="24.15" customHeight="1">
      <c r="A150" s="35"/>
      <c r="B150" s="36"/>
      <c r="C150" s="208" t="s">
        <v>212</v>
      </c>
      <c r="D150" s="208" t="s">
        <v>121</v>
      </c>
      <c r="E150" s="209" t="s">
        <v>213</v>
      </c>
      <c r="F150" s="210" t="s">
        <v>214</v>
      </c>
      <c r="G150" s="211" t="s">
        <v>135</v>
      </c>
      <c r="H150" s="212">
        <v>8</v>
      </c>
      <c r="I150" s="213"/>
      <c r="J150" s="214">
        <f>ROUND(I150*H150,2)</f>
        <v>0</v>
      </c>
      <c r="K150" s="210" t="s">
        <v>136</v>
      </c>
      <c r="L150" s="41"/>
      <c r="M150" s="215" t="s">
        <v>1</v>
      </c>
      <c r="N150" s="216" t="s">
        <v>40</v>
      </c>
      <c r="O150" s="88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9" t="s">
        <v>168</v>
      </c>
      <c r="AT150" s="219" t="s">
        <v>121</v>
      </c>
      <c r="AU150" s="219" t="s">
        <v>82</v>
      </c>
      <c r="AY150" s="14" t="s">
        <v>117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80</v>
      </c>
      <c r="BK150" s="220">
        <f>ROUND(I150*H150,2)</f>
        <v>0</v>
      </c>
      <c r="BL150" s="14" t="s">
        <v>168</v>
      </c>
      <c r="BM150" s="219" t="s">
        <v>215</v>
      </c>
    </row>
    <row r="151" spans="1:65" s="2" customFormat="1" ht="16.5" customHeight="1">
      <c r="A151" s="35"/>
      <c r="B151" s="36"/>
      <c r="C151" s="221" t="s">
        <v>179</v>
      </c>
      <c r="D151" s="221" t="s">
        <v>175</v>
      </c>
      <c r="E151" s="222" t="s">
        <v>216</v>
      </c>
      <c r="F151" s="223" t="s">
        <v>217</v>
      </c>
      <c r="G151" s="224" t="s">
        <v>135</v>
      </c>
      <c r="H151" s="225">
        <v>8</v>
      </c>
      <c r="I151" s="226"/>
      <c r="J151" s="227">
        <f>ROUND(I151*H151,2)</f>
        <v>0</v>
      </c>
      <c r="K151" s="223" t="s">
        <v>1</v>
      </c>
      <c r="L151" s="228"/>
      <c r="M151" s="229" t="s">
        <v>1</v>
      </c>
      <c r="N151" s="230" t="s">
        <v>40</v>
      </c>
      <c r="O151" s="88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9" t="s">
        <v>179</v>
      </c>
      <c r="AT151" s="219" t="s">
        <v>175</v>
      </c>
      <c r="AU151" s="219" t="s">
        <v>82</v>
      </c>
      <c r="AY151" s="14" t="s">
        <v>117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80</v>
      </c>
      <c r="BK151" s="220">
        <f>ROUND(I151*H151,2)</f>
        <v>0</v>
      </c>
      <c r="BL151" s="14" t="s">
        <v>168</v>
      </c>
      <c r="BM151" s="219" t="s">
        <v>218</v>
      </c>
    </row>
    <row r="152" spans="1:65" s="2" customFormat="1" ht="24.15" customHeight="1">
      <c r="A152" s="35"/>
      <c r="B152" s="36"/>
      <c r="C152" s="208" t="s">
        <v>219</v>
      </c>
      <c r="D152" s="208" t="s">
        <v>121</v>
      </c>
      <c r="E152" s="209" t="s">
        <v>220</v>
      </c>
      <c r="F152" s="210" t="s">
        <v>221</v>
      </c>
      <c r="G152" s="211" t="s">
        <v>124</v>
      </c>
      <c r="H152" s="212">
        <v>56</v>
      </c>
      <c r="I152" s="213"/>
      <c r="J152" s="214">
        <f>ROUND(I152*H152,2)</f>
        <v>0</v>
      </c>
      <c r="K152" s="210" t="s">
        <v>136</v>
      </c>
      <c r="L152" s="41"/>
      <c r="M152" s="215" t="s">
        <v>1</v>
      </c>
      <c r="N152" s="216" t="s">
        <v>40</v>
      </c>
      <c r="O152" s="88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9" t="s">
        <v>168</v>
      </c>
      <c r="AT152" s="219" t="s">
        <v>121</v>
      </c>
      <c r="AU152" s="219" t="s">
        <v>82</v>
      </c>
      <c r="AY152" s="14" t="s">
        <v>117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80</v>
      </c>
      <c r="BK152" s="220">
        <f>ROUND(I152*H152,2)</f>
        <v>0</v>
      </c>
      <c r="BL152" s="14" t="s">
        <v>168</v>
      </c>
      <c r="BM152" s="219" t="s">
        <v>222</v>
      </c>
    </row>
    <row r="153" spans="1:65" s="2" customFormat="1" ht="24.15" customHeight="1">
      <c r="A153" s="35"/>
      <c r="B153" s="36"/>
      <c r="C153" s="208" t="s">
        <v>223</v>
      </c>
      <c r="D153" s="208" t="s">
        <v>121</v>
      </c>
      <c r="E153" s="209" t="s">
        <v>224</v>
      </c>
      <c r="F153" s="210" t="s">
        <v>225</v>
      </c>
      <c r="G153" s="211" t="s">
        <v>124</v>
      </c>
      <c r="H153" s="212">
        <v>5</v>
      </c>
      <c r="I153" s="213"/>
      <c r="J153" s="214">
        <f>ROUND(I153*H153,2)</f>
        <v>0</v>
      </c>
      <c r="K153" s="210" t="s">
        <v>136</v>
      </c>
      <c r="L153" s="41"/>
      <c r="M153" s="215" t="s">
        <v>1</v>
      </c>
      <c r="N153" s="216" t="s">
        <v>40</v>
      </c>
      <c r="O153" s="88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9" t="s">
        <v>168</v>
      </c>
      <c r="AT153" s="219" t="s">
        <v>121</v>
      </c>
      <c r="AU153" s="219" t="s">
        <v>82</v>
      </c>
      <c r="AY153" s="14" t="s">
        <v>117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4" t="s">
        <v>80</v>
      </c>
      <c r="BK153" s="220">
        <f>ROUND(I153*H153,2)</f>
        <v>0</v>
      </c>
      <c r="BL153" s="14" t="s">
        <v>168</v>
      </c>
      <c r="BM153" s="219" t="s">
        <v>226</v>
      </c>
    </row>
    <row r="154" spans="1:65" s="2" customFormat="1" ht="24.15" customHeight="1">
      <c r="A154" s="35"/>
      <c r="B154" s="36"/>
      <c r="C154" s="208" t="s">
        <v>227</v>
      </c>
      <c r="D154" s="208" t="s">
        <v>121</v>
      </c>
      <c r="E154" s="209" t="s">
        <v>228</v>
      </c>
      <c r="F154" s="210" t="s">
        <v>229</v>
      </c>
      <c r="G154" s="211" t="s">
        <v>124</v>
      </c>
      <c r="H154" s="212">
        <v>1</v>
      </c>
      <c r="I154" s="213"/>
      <c r="J154" s="214">
        <f>ROUND(I154*H154,2)</f>
        <v>0</v>
      </c>
      <c r="K154" s="210" t="s">
        <v>125</v>
      </c>
      <c r="L154" s="41"/>
      <c r="M154" s="215" t="s">
        <v>1</v>
      </c>
      <c r="N154" s="216" t="s">
        <v>40</v>
      </c>
      <c r="O154" s="88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9" t="s">
        <v>168</v>
      </c>
      <c r="AT154" s="219" t="s">
        <v>121</v>
      </c>
      <c r="AU154" s="219" t="s">
        <v>82</v>
      </c>
      <c r="AY154" s="14" t="s">
        <v>117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4" t="s">
        <v>80</v>
      </c>
      <c r="BK154" s="220">
        <f>ROUND(I154*H154,2)</f>
        <v>0</v>
      </c>
      <c r="BL154" s="14" t="s">
        <v>168</v>
      </c>
      <c r="BM154" s="219" t="s">
        <v>230</v>
      </c>
    </row>
    <row r="155" spans="1:65" s="2" customFormat="1" ht="16.5" customHeight="1">
      <c r="A155" s="35"/>
      <c r="B155" s="36"/>
      <c r="C155" s="221" t="s">
        <v>231</v>
      </c>
      <c r="D155" s="221" t="s">
        <v>175</v>
      </c>
      <c r="E155" s="222" t="s">
        <v>232</v>
      </c>
      <c r="F155" s="223" t="s">
        <v>233</v>
      </c>
      <c r="G155" s="224" t="s">
        <v>178</v>
      </c>
      <c r="H155" s="225">
        <v>1</v>
      </c>
      <c r="I155" s="226"/>
      <c r="J155" s="227">
        <f>ROUND(I155*H155,2)</f>
        <v>0</v>
      </c>
      <c r="K155" s="223" t="s">
        <v>1</v>
      </c>
      <c r="L155" s="228"/>
      <c r="M155" s="229" t="s">
        <v>1</v>
      </c>
      <c r="N155" s="230" t="s">
        <v>40</v>
      </c>
      <c r="O155" s="88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9" t="s">
        <v>179</v>
      </c>
      <c r="AT155" s="219" t="s">
        <v>175</v>
      </c>
      <c r="AU155" s="219" t="s">
        <v>82</v>
      </c>
      <c r="AY155" s="14" t="s">
        <v>117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80</v>
      </c>
      <c r="BK155" s="220">
        <f>ROUND(I155*H155,2)</f>
        <v>0</v>
      </c>
      <c r="BL155" s="14" t="s">
        <v>168</v>
      </c>
      <c r="BM155" s="219" t="s">
        <v>234</v>
      </c>
    </row>
    <row r="156" spans="1:65" s="2" customFormat="1" ht="24.15" customHeight="1">
      <c r="A156" s="35"/>
      <c r="B156" s="36"/>
      <c r="C156" s="208" t="s">
        <v>235</v>
      </c>
      <c r="D156" s="208" t="s">
        <v>121</v>
      </c>
      <c r="E156" s="209" t="s">
        <v>236</v>
      </c>
      <c r="F156" s="210" t="s">
        <v>237</v>
      </c>
      <c r="G156" s="211" t="s">
        <v>124</v>
      </c>
      <c r="H156" s="212">
        <v>3</v>
      </c>
      <c r="I156" s="213"/>
      <c r="J156" s="214">
        <f>ROUND(I156*H156,2)</f>
        <v>0</v>
      </c>
      <c r="K156" s="210" t="s">
        <v>238</v>
      </c>
      <c r="L156" s="41"/>
      <c r="M156" s="215" t="s">
        <v>1</v>
      </c>
      <c r="N156" s="216" t="s">
        <v>40</v>
      </c>
      <c r="O156" s="88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9" t="s">
        <v>168</v>
      </c>
      <c r="AT156" s="219" t="s">
        <v>121</v>
      </c>
      <c r="AU156" s="219" t="s">
        <v>82</v>
      </c>
      <c r="AY156" s="14" t="s">
        <v>117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80</v>
      </c>
      <c r="BK156" s="220">
        <f>ROUND(I156*H156,2)</f>
        <v>0</v>
      </c>
      <c r="BL156" s="14" t="s">
        <v>168</v>
      </c>
      <c r="BM156" s="219" t="s">
        <v>239</v>
      </c>
    </row>
    <row r="157" spans="1:65" s="2" customFormat="1" ht="16.5" customHeight="1">
      <c r="A157" s="35"/>
      <c r="B157" s="36"/>
      <c r="C157" s="221" t="s">
        <v>240</v>
      </c>
      <c r="D157" s="221" t="s">
        <v>175</v>
      </c>
      <c r="E157" s="222" t="s">
        <v>241</v>
      </c>
      <c r="F157" s="223" t="s">
        <v>242</v>
      </c>
      <c r="G157" s="224" t="s">
        <v>124</v>
      </c>
      <c r="H157" s="225">
        <v>3</v>
      </c>
      <c r="I157" s="226"/>
      <c r="J157" s="227">
        <f>ROUND(I157*H157,2)</f>
        <v>0</v>
      </c>
      <c r="K157" s="223" t="s">
        <v>238</v>
      </c>
      <c r="L157" s="228"/>
      <c r="M157" s="229" t="s">
        <v>1</v>
      </c>
      <c r="N157" s="230" t="s">
        <v>40</v>
      </c>
      <c r="O157" s="88"/>
      <c r="P157" s="217">
        <f>O157*H157</f>
        <v>0</v>
      </c>
      <c r="Q157" s="217">
        <v>5E-05</v>
      </c>
      <c r="R157" s="217">
        <f>Q157*H157</f>
        <v>0.00015000000000000001</v>
      </c>
      <c r="S157" s="217">
        <v>0</v>
      </c>
      <c r="T157" s="21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9" t="s">
        <v>179</v>
      </c>
      <c r="AT157" s="219" t="s">
        <v>175</v>
      </c>
      <c r="AU157" s="219" t="s">
        <v>82</v>
      </c>
      <c r="AY157" s="14" t="s">
        <v>117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80</v>
      </c>
      <c r="BK157" s="220">
        <f>ROUND(I157*H157,2)</f>
        <v>0</v>
      </c>
      <c r="BL157" s="14" t="s">
        <v>168</v>
      </c>
      <c r="BM157" s="219" t="s">
        <v>243</v>
      </c>
    </row>
    <row r="158" spans="1:65" s="2" customFormat="1" ht="37.8" customHeight="1">
      <c r="A158" s="35"/>
      <c r="B158" s="36"/>
      <c r="C158" s="208" t="s">
        <v>244</v>
      </c>
      <c r="D158" s="208" t="s">
        <v>121</v>
      </c>
      <c r="E158" s="209" t="s">
        <v>245</v>
      </c>
      <c r="F158" s="210" t="s">
        <v>246</v>
      </c>
      <c r="G158" s="211" t="s">
        <v>124</v>
      </c>
      <c r="H158" s="212">
        <v>2</v>
      </c>
      <c r="I158" s="213"/>
      <c r="J158" s="214">
        <f>ROUND(I158*H158,2)</f>
        <v>0</v>
      </c>
      <c r="K158" s="210" t="s">
        <v>125</v>
      </c>
      <c r="L158" s="41"/>
      <c r="M158" s="215" t="s">
        <v>1</v>
      </c>
      <c r="N158" s="216" t="s">
        <v>40</v>
      </c>
      <c r="O158" s="88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9" t="s">
        <v>168</v>
      </c>
      <c r="AT158" s="219" t="s">
        <v>121</v>
      </c>
      <c r="AU158" s="219" t="s">
        <v>82</v>
      </c>
      <c r="AY158" s="14" t="s">
        <v>117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80</v>
      </c>
      <c r="BK158" s="220">
        <f>ROUND(I158*H158,2)</f>
        <v>0</v>
      </c>
      <c r="BL158" s="14" t="s">
        <v>168</v>
      </c>
      <c r="BM158" s="219" t="s">
        <v>247</v>
      </c>
    </row>
    <row r="159" spans="1:65" s="2" customFormat="1" ht="24.15" customHeight="1">
      <c r="A159" s="35"/>
      <c r="B159" s="36"/>
      <c r="C159" s="221" t="s">
        <v>248</v>
      </c>
      <c r="D159" s="221" t="s">
        <v>175</v>
      </c>
      <c r="E159" s="222" t="s">
        <v>249</v>
      </c>
      <c r="F159" s="223" t="s">
        <v>250</v>
      </c>
      <c r="G159" s="224" t="s">
        <v>124</v>
      </c>
      <c r="H159" s="225">
        <v>2</v>
      </c>
      <c r="I159" s="226"/>
      <c r="J159" s="227">
        <f>ROUND(I159*H159,2)</f>
        <v>0</v>
      </c>
      <c r="K159" s="223" t="s">
        <v>125</v>
      </c>
      <c r="L159" s="228"/>
      <c r="M159" s="229" t="s">
        <v>1</v>
      </c>
      <c r="N159" s="230" t="s">
        <v>40</v>
      </c>
      <c r="O159" s="88"/>
      <c r="P159" s="217">
        <f>O159*H159</f>
        <v>0</v>
      </c>
      <c r="Q159" s="217">
        <v>4E-05</v>
      </c>
      <c r="R159" s="217">
        <f>Q159*H159</f>
        <v>8E-05</v>
      </c>
      <c r="S159" s="217">
        <v>0</v>
      </c>
      <c r="T159" s="21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9" t="s">
        <v>179</v>
      </c>
      <c r="AT159" s="219" t="s">
        <v>175</v>
      </c>
      <c r="AU159" s="219" t="s">
        <v>82</v>
      </c>
      <c r="AY159" s="14" t="s">
        <v>117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80</v>
      </c>
      <c r="BK159" s="220">
        <f>ROUND(I159*H159,2)</f>
        <v>0</v>
      </c>
      <c r="BL159" s="14" t="s">
        <v>168</v>
      </c>
      <c r="BM159" s="219" t="s">
        <v>251</v>
      </c>
    </row>
    <row r="160" spans="1:65" s="2" customFormat="1" ht="24.15" customHeight="1">
      <c r="A160" s="35"/>
      <c r="B160" s="36"/>
      <c r="C160" s="208" t="s">
        <v>252</v>
      </c>
      <c r="D160" s="208" t="s">
        <v>121</v>
      </c>
      <c r="E160" s="209" t="s">
        <v>253</v>
      </c>
      <c r="F160" s="210" t="s">
        <v>254</v>
      </c>
      <c r="G160" s="211" t="s">
        <v>124</v>
      </c>
      <c r="H160" s="212">
        <v>9</v>
      </c>
      <c r="I160" s="213"/>
      <c r="J160" s="214">
        <f>ROUND(I160*H160,2)</f>
        <v>0</v>
      </c>
      <c r="K160" s="210" t="s">
        <v>1</v>
      </c>
      <c r="L160" s="41"/>
      <c r="M160" s="215" t="s">
        <v>1</v>
      </c>
      <c r="N160" s="216" t="s">
        <v>40</v>
      </c>
      <c r="O160" s="88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9" t="s">
        <v>126</v>
      </c>
      <c r="AT160" s="219" t="s">
        <v>121</v>
      </c>
      <c r="AU160" s="219" t="s">
        <v>82</v>
      </c>
      <c r="AY160" s="14" t="s">
        <v>117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80</v>
      </c>
      <c r="BK160" s="220">
        <f>ROUND(I160*H160,2)</f>
        <v>0</v>
      </c>
      <c r="BL160" s="14" t="s">
        <v>126</v>
      </c>
      <c r="BM160" s="219" t="s">
        <v>255</v>
      </c>
    </row>
    <row r="161" spans="1:65" s="2" customFormat="1" ht="16.5" customHeight="1">
      <c r="A161" s="35"/>
      <c r="B161" s="36"/>
      <c r="C161" s="221" t="s">
        <v>256</v>
      </c>
      <c r="D161" s="221" t="s">
        <v>175</v>
      </c>
      <c r="E161" s="222" t="s">
        <v>257</v>
      </c>
      <c r="F161" s="223" t="s">
        <v>258</v>
      </c>
      <c r="G161" s="224" t="s">
        <v>259</v>
      </c>
      <c r="H161" s="225">
        <v>2</v>
      </c>
      <c r="I161" s="226"/>
      <c r="J161" s="227">
        <f>ROUND(I161*H161,2)</f>
        <v>0</v>
      </c>
      <c r="K161" s="223" t="s">
        <v>1</v>
      </c>
      <c r="L161" s="228"/>
      <c r="M161" s="229" t="s">
        <v>1</v>
      </c>
      <c r="N161" s="230" t="s">
        <v>40</v>
      </c>
      <c r="O161" s="88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9" t="s">
        <v>149</v>
      </c>
      <c r="AT161" s="219" t="s">
        <v>175</v>
      </c>
      <c r="AU161" s="219" t="s">
        <v>82</v>
      </c>
      <c r="AY161" s="14" t="s">
        <v>117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4" t="s">
        <v>80</v>
      </c>
      <c r="BK161" s="220">
        <f>ROUND(I161*H161,2)</f>
        <v>0</v>
      </c>
      <c r="BL161" s="14" t="s">
        <v>126</v>
      </c>
      <c r="BM161" s="219" t="s">
        <v>260</v>
      </c>
    </row>
    <row r="162" spans="1:65" s="2" customFormat="1" ht="16.5" customHeight="1">
      <c r="A162" s="35"/>
      <c r="B162" s="36"/>
      <c r="C162" s="221" t="s">
        <v>261</v>
      </c>
      <c r="D162" s="221" t="s">
        <v>175</v>
      </c>
      <c r="E162" s="222" t="s">
        <v>262</v>
      </c>
      <c r="F162" s="223" t="s">
        <v>263</v>
      </c>
      <c r="G162" s="224" t="s">
        <v>124</v>
      </c>
      <c r="H162" s="225">
        <v>6</v>
      </c>
      <c r="I162" s="226"/>
      <c r="J162" s="227">
        <f>ROUND(I162*H162,2)</f>
        <v>0</v>
      </c>
      <c r="K162" s="223" t="s">
        <v>1</v>
      </c>
      <c r="L162" s="228"/>
      <c r="M162" s="229" t="s">
        <v>1</v>
      </c>
      <c r="N162" s="230" t="s">
        <v>40</v>
      </c>
      <c r="O162" s="88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9" t="s">
        <v>149</v>
      </c>
      <c r="AT162" s="219" t="s">
        <v>175</v>
      </c>
      <c r="AU162" s="219" t="s">
        <v>82</v>
      </c>
      <c r="AY162" s="14" t="s">
        <v>117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4" t="s">
        <v>80</v>
      </c>
      <c r="BK162" s="220">
        <f>ROUND(I162*H162,2)</f>
        <v>0</v>
      </c>
      <c r="BL162" s="14" t="s">
        <v>126</v>
      </c>
      <c r="BM162" s="219" t="s">
        <v>264</v>
      </c>
    </row>
    <row r="163" spans="1:65" s="2" customFormat="1" ht="16.5" customHeight="1">
      <c r="A163" s="35"/>
      <c r="B163" s="36"/>
      <c r="C163" s="221" t="s">
        <v>265</v>
      </c>
      <c r="D163" s="221" t="s">
        <v>175</v>
      </c>
      <c r="E163" s="222" t="s">
        <v>266</v>
      </c>
      <c r="F163" s="223" t="s">
        <v>267</v>
      </c>
      <c r="G163" s="224" t="s">
        <v>259</v>
      </c>
      <c r="H163" s="225">
        <v>1</v>
      </c>
      <c r="I163" s="226"/>
      <c r="J163" s="227">
        <f>ROUND(I163*H163,2)</f>
        <v>0</v>
      </c>
      <c r="K163" s="223" t="s">
        <v>1</v>
      </c>
      <c r="L163" s="228"/>
      <c r="M163" s="229" t="s">
        <v>1</v>
      </c>
      <c r="N163" s="230" t="s">
        <v>40</v>
      </c>
      <c r="O163" s="88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9" t="s">
        <v>149</v>
      </c>
      <c r="AT163" s="219" t="s">
        <v>175</v>
      </c>
      <c r="AU163" s="219" t="s">
        <v>82</v>
      </c>
      <c r="AY163" s="14" t="s">
        <v>117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4" t="s">
        <v>80</v>
      </c>
      <c r="BK163" s="220">
        <f>ROUND(I163*H163,2)</f>
        <v>0</v>
      </c>
      <c r="BL163" s="14" t="s">
        <v>126</v>
      </c>
      <c r="BM163" s="219" t="s">
        <v>268</v>
      </c>
    </row>
    <row r="164" spans="1:65" s="2" customFormat="1" ht="24.15" customHeight="1">
      <c r="A164" s="35"/>
      <c r="B164" s="36"/>
      <c r="C164" s="208" t="s">
        <v>269</v>
      </c>
      <c r="D164" s="208" t="s">
        <v>121</v>
      </c>
      <c r="E164" s="209" t="s">
        <v>270</v>
      </c>
      <c r="F164" s="210" t="s">
        <v>271</v>
      </c>
      <c r="G164" s="211" t="s">
        <v>124</v>
      </c>
      <c r="H164" s="212">
        <v>4</v>
      </c>
      <c r="I164" s="213"/>
      <c r="J164" s="214">
        <f>ROUND(I164*H164,2)</f>
        <v>0</v>
      </c>
      <c r="K164" s="210" t="s">
        <v>125</v>
      </c>
      <c r="L164" s="41"/>
      <c r="M164" s="215" t="s">
        <v>1</v>
      </c>
      <c r="N164" s="216" t="s">
        <v>40</v>
      </c>
      <c r="O164" s="88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9" t="s">
        <v>168</v>
      </c>
      <c r="AT164" s="219" t="s">
        <v>121</v>
      </c>
      <c r="AU164" s="219" t="s">
        <v>82</v>
      </c>
      <c r="AY164" s="14" t="s">
        <v>117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4" t="s">
        <v>80</v>
      </c>
      <c r="BK164" s="220">
        <f>ROUND(I164*H164,2)</f>
        <v>0</v>
      </c>
      <c r="BL164" s="14" t="s">
        <v>168</v>
      </c>
      <c r="BM164" s="219" t="s">
        <v>272</v>
      </c>
    </row>
    <row r="165" spans="1:65" s="2" customFormat="1" ht="21.75" customHeight="1">
      <c r="A165" s="35"/>
      <c r="B165" s="36"/>
      <c r="C165" s="221" t="s">
        <v>273</v>
      </c>
      <c r="D165" s="221" t="s">
        <v>175</v>
      </c>
      <c r="E165" s="222" t="s">
        <v>274</v>
      </c>
      <c r="F165" s="223" t="s">
        <v>275</v>
      </c>
      <c r="G165" s="224" t="s">
        <v>124</v>
      </c>
      <c r="H165" s="225">
        <v>4</v>
      </c>
      <c r="I165" s="226"/>
      <c r="J165" s="227">
        <f>ROUND(I165*H165,2)</f>
        <v>0</v>
      </c>
      <c r="K165" s="223" t="s">
        <v>1</v>
      </c>
      <c r="L165" s="228"/>
      <c r="M165" s="229" t="s">
        <v>1</v>
      </c>
      <c r="N165" s="230" t="s">
        <v>40</v>
      </c>
      <c r="O165" s="88"/>
      <c r="P165" s="217">
        <f>O165*H165</f>
        <v>0</v>
      </c>
      <c r="Q165" s="217">
        <v>5E-05</v>
      </c>
      <c r="R165" s="217">
        <f>Q165*H165</f>
        <v>0.0002</v>
      </c>
      <c r="S165" s="217">
        <v>0</v>
      </c>
      <c r="T165" s="21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9" t="s">
        <v>179</v>
      </c>
      <c r="AT165" s="219" t="s">
        <v>175</v>
      </c>
      <c r="AU165" s="219" t="s">
        <v>82</v>
      </c>
      <c r="AY165" s="14" t="s">
        <v>117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4" t="s">
        <v>80</v>
      </c>
      <c r="BK165" s="220">
        <f>ROUND(I165*H165,2)</f>
        <v>0</v>
      </c>
      <c r="BL165" s="14" t="s">
        <v>168</v>
      </c>
      <c r="BM165" s="219" t="s">
        <v>276</v>
      </c>
    </row>
    <row r="166" spans="1:65" s="2" customFormat="1" ht="24.15" customHeight="1">
      <c r="A166" s="35"/>
      <c r="B166" s="36"/>
      <c r="C166" s="208" t="s">
        <v>277</v>
      </c>
      <c r="D166" s="208" t="s">
        <v>121</v>
      </c>
      <c r="E166" s="209" t="s">
        <v>278</v>
      </c>
      <c r="F166" s="210" t="s">
        <v>279</v>
      </c>
      <c r="G166" s="211" t="s">
        <v>124</v>
      </c>
      <c r="H166" s="212">
        <v>1</v>
      </c>
      <c r="I166" s="213"/>
      <c r="J166" s="214">
        <f>ROUND(I166*H166,2)</f>
        <v>0</v>
      </c>
      <c r="K166" s="210" t="s">
        <v>280</v>
      </c>
      <c r="L166" s="41"/>
      <c r="M166" s="215" t="s">
        <v>1</v>
      </c>
      <c r="N166" s="216" t="s">
        <v>40</v>
      </c>
      <c r="O166" s="88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9" t="s">
        <v>168</v>
      </c>
      <c r="AT166" s="219" t="s">
        <v>121</v>
      </c>
      <c r="AU166" s="219" t="s">
        <v>82</v>
      </c>
      <c r="AY166" s="14" t="s">
        <v>117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4" t="s">
        <v>80</v>
      </c>
      <c r="BK166" s="220">
        <f>ROUND(I166*H166,2)</f>
        <v>0</v>
      </c>
      <c r="BL166" s="14" t="s">
        <v>168</v>
      </c>
      <c r="BM166" s="219" t="s">
        <v>281</v>
      </c>
    </row>
    <row r="167" spans="1:65" s="2" customFormat="1" ht="24.15" customHeight="1">
      <c r="A167" s="35"/>
      <c r="B167" s="36"/>
      <c r="C167" s="221" t="s">
        <v>282</v>
      </c>
      <c r="D167" s="221" t="s">
        <v>175</v>
      </c>
      <c r="E167" s="222" t="s">
        <v>283</v>
      </c>
      <c r="F167" s="223" t="s">
        <v>284</v>
      </c>
      <c r="G167" s="224" t="s">
        <v>124</v>
      </c>
      <c r="H167" s="225">
        <v>1</v>
      </c>
      <c r="I167" s="226"/>
      <c r="J167" s="227">
        <f>ROUND(I167*H167,2)</f>
        <v>0</v>
      </c>
      <c r="K167" s="223" t="s">
        <v>1</v>
      </c>
      <c r="L167" s="228"/>
      <c r="M167" s="229" t="s">
        <v>1</v>
      </c>
      <c r="N167" s="230" t="s">
        <v>40</v>
      </c>
      <c r="O167" s="88"/>
      <c r="P167" s="217">
        <f>O167*H167</f>
        <v>0</v>
      </c>
      <c r="Q167" s="217">
        <v>0.00035</v>
      </c>
      <c r="R167" s="217">
        <f>Q167*H167</f>
        <v>0.00035</v>
      </c>
      <c r="S167" s="217">
        <v>0</v>
      </c>
      <c r="T167" s="21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9" t="s">
        <v>179</v>
      </c>
      <c r="AT167" s="219" t="s">
        <v>175</v>
      </c>
      <c r="AU167" s="219" t="s">
        <v>82</v>
      </c>
      <c r="AY167" s="14" t="s">
        <v>117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80</v>
      </c>
      <c r="BK167" s="220">
        <f>ROUND(I167*H167,2)</f>
        <v>0</v>
      </c>
      <c r="BL167" s="14" t="s">
        <v>168</v>
      </c>
      <c r="BM167" s="219" t="s">
        <v>285</v>
      </c>
    </row>
    <row r="168" spans="1:65" s="2" customFormat="1" ht="24.15" customHeight="1">
      <c r="A168" s="35"/>
      <c r="B168" s="36"/>
      <c r="C168" s="208" t="s">
        <v>286</v>
      </c>
      <c r="D168" s="208" t="s">
        <v>121</v>
      </c>
      <c r="E168" s="209" t="s">
        <v>287</v>
      </c>
      <c r="F168" s="210" t="s">
        <v>288</v>
      </c>
      <c r="G168" s="211" t="s">
        <v>124</v>
      </c>
      <c r="H168" s="212">
        <v>3</v>
      </c>
      <c r="I168" s="213"/>
      <c r="J168" s="214">
        <f>ROUND(I168*H168,2)</f>
        <v>0</v>
      </c>
      <c r="K168" s="210" t="s">
        <v>238</v>
      </c>
      <c r="L168" s="41"/>
      <c r="M168" s="215" t="s">
        <v>1</v>
      </c>
      <c r="N168" s="216" t="s">
        <v>40</v>
      </c>
      <c r="O168" s="88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9" t="s">
        <v>168</v>
      </c>
      <c r="AT168" s="219" t="s">
        <v>121</v>
      </c>
      <c r="AU168" s="219" t="s">
        <v>82</v>
      </c>
      <c r="AY168" s="14" t="s">
        <v>117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4" t="s">
        <v>80</v>
      </c>
      <c r="BK168" s="220">
        <f>ROUND(I168*H168,2)</f>
        <v>0</v>
      </c>
      <c r="BL168" s="14" t="s">
        <v>168</v>
      </c>
      <c r="BM168" s="219" t="s">
        <v>289</v>
      </c>
    </row>
    <row r="169" spans="1:65" s="2" customFormat="1" ht="24.15" customHeight="1">
      <c r="A169" s="35"/>
      <c r="B169" s="36"/>
      <c r="C169" s="221" t="s">
        <v>290</v>
      </c>
      <c r="D169" s="221" t="s">
        <v>175</v>
      </c>
      <c r="E169" s="222" t="s">
        <v>291</v>
      </c>
      <c r="F169" s="223" t="s">
        <v>292</v>
      </c>
      <c r="G169" s="224" t="s">
        <v>124</v>
      </c>
      <c r="H169" s="225">
        <v>3</v>
      </c>
      <c r="I169" s="226"/>
      <c r="J169" s="227">
        <f>ROUND(I169*H169,2)</f>
        <v>0</v>
      </c>
      <c r="K169" s="223" t="s">
        <v>1</v>
      </c>
      <c r="L169" s="228"/>
      <c r="M169" s="229" t="s">
        <v>1</v>
      </c>
      <c r="N169" s="230" t="s">
        <v>40</v>
      </c>
      <c r="O169" s="88"/>
      <c r="P169" s="217">
        <f>O169*H169</f>
        <v>0</v>
      </c>
      <c r="Q169" s="217">
        <v>8E-05</v>
      </c>
      <c r="R169" s="217">
        <f>Q169*H169</f>
        <v>0.00024000000000000003</v>
      </c>
      <c r="S169" s="217">
        <v>0</v>
      </c>
      <c r="T169" s="21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9" t="s">
        <v>179</v>
      </c>
      <c r="AT169" s="219" t="s">
        <v>175</v>
      </c>
      <c r="AU169" s="219" t="s">
        <v>82</v>
      </c>
      <c r="AY169" s="14" t="s">
        <v>117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4" t="s">
        <v>80</v>
      </c>
      <c r="BK169" s="220">
        <f>ROUND(I169*H169,2)</f>
        <v>0</v>
      </c>
      <c r="BL169" s="14" t="s">
        <v>168</v>
      </c>
      <c r="BM169" s="219" t="s">
        <v>293</v>
      </c>
    </row>
    <row r="170" spans="1:65" s="2" customFormat="1" ht="24.15" customHeight="1">
      <c r="A170" s="35"/>
      <c r="B170" s="36"/>
      <c r="C170" s="208" t="s">
        <v>294</v>
      </c>
      <c r="D170" s="208" t="s">
        <v>121</v>
      </c>
      <c r="E170" s="209" t="s">
        <v>295</v>
      </c>
      <c r="F170" s="210" t="s">
        <v>296</v>
      </c>
      <c r="G170" s="211" t="s">
        <v>124</v>
      </c>
      <c r="H170" s="212">
        <v>51</v>
      </c>
      <c r="I170" s="213"/>
      <c r="J170" s="214">
        <f>ROUND(I170*H170,2)</f>
        <v>0</v>
      </c>
      <c r="K170" s="210" t="s">
        <v>136</v>
      </c>
      <c r="L170" s="41"/>
      <c r="M170" s="215" t="s">
        <v>1</v>
      </c>
      <c r="N170" s="216" t="s">
        <v>40</v>
      </c>
      <c r="O170" s="88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9" t="s">
        <v>168</v>
      </c>
      <c r="AT170" s="219" t="s">
        <v>121</v>
      </c>
      <c r="AU170" s="219" t="s">
        <v>82</v>
      </c>
      <c r="AY170" s="14" t="s">
        <v>117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4" t="s">
        <v>80</v>
      </c>
      <c r="BK170" s="220">
        <f>ROUND(I170*H170,2)</f>
        <v>0</v>
      </c>
      <c r="BL170" s="14" t="s">
        <v>168</v>
      </c>
      <c r="BM170" s="219" t="s">
        <v>297</v>
      </c>
    </row>
    <row r="171" spans="1:65" s="2" customFormat="1" ht="16.5" customHeight="1">
      <c r="A171" s="35"/>
      <c r="B171" s="36"/>
      <c r="C171" s="221" t="s">
        <v>298</v>
      </c>
      <c r="D171" s="221" t="s">
        <v>175</v>
      </c>
      <c r="E171" s="222" t="s">
        <v>299</v>
      </c>
      <c r="F171" s="223" t="s">
        <v>300</v>
      </c>
      <c r="G171" s="224" t="s">
        <v>124</v>
      </c>
      <c r="H171" s="225">
        <v>51</v>
      </c>
      <c r="I171" s="226"/>
      <c r="J171" s="227">
        <f>ROUND(I171*H171,2)</f>
        <v>0</v>
      </c>
      <c r="K171" s="223" t="s">
        <v>1</v>
      </c>
      <c r="L171" s="228"/>
      <c r="M171" s="229" t="s">
        <v>1</v>
      </c>
      <c r="N171" s="230" t="s">
        <v>40</v>
      </c>
      <c r="O171" s="88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9" t="s">
        <v>179</v>
      </c>
      <c r="AT171" s="219" t="s">
        <v>175</v>
      </c>
      <c r="AU171" s="219" t="s">
        <v>82</v>
      </c>
      <c r="AY171" s="14" t="s">
        <v>117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4" t="s">
        <v>80</v>
      </c>
      <c r="BK171" s="220">
        <f>ROUND(I171*H171,2)</f>
        <v>0</v>
      </c>
      <c r="BL171" s="14" t="s">
        <v>168</v>
      </c>
      <c r="BM171" s="219" t="s">
        <v>301</v>
      </c>
    </row>
    <row r="172" spans="1:65" s="2" customFormat="1" ht="16.5" customHeight="1">
      <c r="A172" s="35"/>
      <c r="B172" s="36"/>
      <c r="C172" s="208" t="s">
        <v>302</v>
      </c>
      <c r="D172" s="208" t="s">
        <v>121</v>
      </c>
      <c r="E172" s="209" t="s">
        <v>303</v>
      </c>
      <c r="F172" s="210" t="s">
        <v>304</v>
      </c>
      <c r="G172" s="211" t="s">
        <v>124</v>
      </c>
      <c r="H172" s="212">
        <v>2</v>
      </c>
      <c r="I172" s="213"/>
      <c r="J172" s="214">
        <f>ROUND(I172*H172,2)</f>
        <v>0</v>
      </c>
      <c r="K172" s="210" t="s">
        <v>136</v>
      </c>
      <c r="L172" s="41"/>
      <c r="M172" s="215" t="s">
        <v>1</v>
      </c>
      <c r="N172" s="216" t="s">
        <v>40</v>
      </c>
      <c r="O172" s="88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9" t="s">
        <v>168</v>
      </c>
      <c r="AT172" s="219" t="s">
        <v>121</v>
      </c>
      <c r="AU172" s="219" t="s">
        <v>82</v>
      </c>
      <c r="AY172" s="14" t="s">
        <v>117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80</v>
      </c>
      <c r="BK172" s="220">
        <f>ROUND(I172*H172,2)</f>
        <v>0</v>
      </c>
      <c r="BL172" s="14" t="s">
        <v>168</v>
      </c>
      <c r="BM172" s="219" t="s">
        <v>305</v>
      </c>
    </row>
    <row r="173" spans="1:65" s="2" customFormat="1" ht="16.5" customHeight="1">
      <c r="A173" s="35"/>
      <c r="B173" s="36"/>
      <c r="C173" s="221" t="s">
        <v>306</v>
      </c>
      <c r="D173" s="221" t="s">
        <v>175</v>
      </c>
      <c r="E173" s="222" t="s">
        <v>307</v>
      </c>
      <c r="F173" s="223" t="s">
        <v>308</v>
      </c>
      <c r="G173" s="224" t="s">
        <v>124</v>
      </c>
      <c r="H173" s="225">
        <v>2</v>
      </c>
      <c r="I173" s="226"/>
      <c r="J173" s="227">
        <f>ROUND(I173*H173,2)</f>
        <v>0</v>
      </c>
      <c r="K173" s="223" t="s">
        <v>1</v>
      </c>
      <c r="L173" s="228"/>
      <c r="M173" s="229" t="s">
        <v>1</v>
      </c>
      <c r="N173" s="230" t="s">
        <v>40</v>
      </c>
      <c r="O173" s="88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9" t="s">
        <v>179</v>
      </c>
      <c r="AT173" s="219" t="s">
        <v>175</v>
      </c>
      <c r="AU173" s="219" t="s">
        <v>82</v>
      </c>
      <c r="AY173" s="14" t="s">
        <v>117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4" t="s">
        <v>80</v>
      </c>
      <c r="BK173" s="220">
        <f>ROUND(I173*H173,2)</f>
        <v>0</v>
      </c>
      <c r="BL173" s="14" t="s">
        <v>168</v>
      </c>
      <c r="BM173" s="219" t="s">
        <v>309</v>
      </c>
    </row>
    <row r="174" spans="1:65" s="2" customFormat="1" ht="16.5" customHeight="1">
      <c r="A174" s="35"/>
      <c r="B174" s="36"/>
      <c r="C174" s="208" t="s">
        <v>310</v>
      </c>
      <c r="D174" s="208" t="s">
        <v>121</v>
      </c>
      <c r="E174" s="209" t="s">
        <v>311</v>
      </c>
      <c r="F174" s="210" t="s">
        <v>312</v>
      </c>
      <c r="G174" s="211" t="s">
        <v>124</v>
      </c>
      <c r="H174" s="212">
        <v>5</v>
      </c>
      <c r="I174" s="213"/>
      <c r="J174" s="214">
        <f>ROUND(I174*H174,2)</f>
        <v>0</v>
      </c>
      <c r="K174" s="210" t="s">
        <v>280</v>
      </c>
      <c r="L174" s="41"/>
      <c r="M174" s="215" t="s">
        <v>1</v>
      </c>
      <c r="N174" s="216" t="s">
        <v>40</v>
      </c>
      <c r="O174" s="88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9" t="s">
        <v>168</v>
      </c>
      <c r="AT174" s="219" t="s">
        <v>121</v>
      </c>
      <c r="AU174" s="219" t="s">
        <v>82</v>
      </c>
      <c r="AY174" s="14" t="s">
        <v>117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4" t="s">
        <v>80</v>
      </c>
      <c r="BK174" s="220">
        <f>ROUND(I174*H174,2)</f>
        <v>0</v>
      </c>
      <c r="BL174" s="14" t="s">
        <v>168</v>
      </c>
      <c r="BM174" s="219" t="s">
        <v>313</v>
      </c>
    </row>
    <row r="175" spans="1:65" s="2" customFormat="1" ht="16.5" customHeight="1">
      <c r="A175" s="35"/>
      <c r="B175" s="36"/>
      <c r="C175" s="221" t="s">
        <v>314</v>
      </c>
      <c r="D175" s="221" t="s">
        <v>175</v>
      </c>
      <c r="E175" s="222" t="s">
        <v>315</v>
      </c>
      <c r="F175" s="223" t="s">
        <v>312</v>
      </c>
      <c r="G175" s="224" t="s">
        <v>124</v>
      </c>
      <c r="H175" s="225">
        <v>5</v>
      </c>
      <c r="I175" s="226"/>
      <c r="J175" s="227">
        <f>ROUND(I175*H175,2)</f>
        <v>0</v>
      </c>
      <c r="K175" s="223" t="s">
        <v>280</v>
      </c>
      <c r="L175" s="228"/>
      <c r="M175" s="229" t="s">
        <v>1</v>
      </c>
      <c r="N175" s="230" t="s">
        <v>40</v>
      </c>
      <c r="O175" s="88"/>
      <c r="P175" s="217">
        <f>O175*H175</f>
        <v>0</v>
      </c>
      <c r="Q175" s="217">
        <v>0.0008</v>
      </c>
      <c r="R175" s="217">
        <f>Q175*H175</f>
        <v>0.004</v>
      </c>
      <c r="S175" s="217">
        <v>0</v>
      </c>
      <c r="T175" s="21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9" t="s">
        <v>179</v>
      </c>
      <c r="AT175" s="219" t="s">
        <v>175</v>
      </c>
      <c r="AU175" s="219" t="s">
        <v>82</v>
      </c>
      <c r="AY175" s="14" t="s">
        <v>117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4" t="s">
        <v>80</v>
      </c>
      <c r="BK175" s="220">
        <f>ROUND(I175*H175,2)</f>
        <v>0</v>
      </c>
      <c r="BL175" s="14" t="s">
        <v>168</v>
      </c>
      <c r="BM175" s="219" t="s">
        <v>316</v>
      </c>
    </row>
    <row r="176" spans="1:65" s="2" customFormat="1" ht="16.5" customHeight="1">
      <c r="A176" s="35"/>
      <c r="B176" s="36"/>
      <c r="C176" s="208" t="s">
        <v>317</v>
      </c>
      <c r="D176" s="208" t="s">
        <v>121</v>
      </c>
      <c r="E176" s="209" t="s">
        <v>318</v>
      </c>
      <c r="F176" s="210" t="s">
        <v>319</v>
      </c>
      <c r="G176" s="211" t="s">
        <v>124</v>
      </c>
      <c r="H176" s="212">
        <v>2</v>
      </c>
      <c r="I176" s="213"/>
      <c r="J176" s="214">
        <f>ROUND(I176*H176,2)</f>
        <v>0</v>
      </c>
      <c r="K176" s="210" t="s">
        <v>280</v>
      </c>
      <c r="L176" s="41"/>
      <c r="M176" s="215" t="s">
        <v>1</v>
      </c>
      <c r="N176" s="216" t="s">
        <v>40</v>
      </c>
      <c r="O176" s="88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9" t="s">
        <v>168</v>
      </c>
      <c r="AT176" s="219" t="s">
        <v>121</v>
      </c>
      <c r="AU176" s="219" t="s">
        <v>82</v>
      </c>
      <c r="AY176" s="14" t="s">
        <v>117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4" t="s">
        <v>80</v>
      </c>
      <c r="BK176" s="220">
        <f>ROUND(I176*H176,2)</f>
        <v>0</v>
      </c>
      <c r="BL176" s="14" t="s">
        <v>168</v>
      </c>
      <c r="BM176" s="219" t="s">
        <v>320</v>
      </c>
    </row>
    <row r="177" spans="1:65" s="2" customFormat="1" ht="16.5" customHeight="1">
      <c r="A177" s="35"/>
      <c r="B177" s="36"/>
      <c r="C177" s="221" t="s">
        <v>321</v>
      </c>
      <c r="D177" s="221" t="s">
        <v>175</v>
      </c>
      <c r="E177" s="222" t="s">
        <v>322</v>
      </c>
      <c r="F177" s="223" t="s">
        <v>319</v>
      </c>
      <c r="G177" s="224" t="s">
        <v>178</v>
      </c>
      <c r="H177" s="225">
        <v>2</v>
      </c>
      <c r="I177" s="226"/>
      <c r="J177" s="227">
        <f>ROUND(I177*H177,2)</f>
        <v>0</v>
      </c>
      <c r="K177" s="223" t="s">
        <v>1</v>
      </c>
      <c r="L177" s="228"/>
      <c r="M177" s="229" t="s">
        <v>1</v>
      </c>
      <c r="N177" s="230" t="s">
        <v>40</v>
      </c>
      <c r="O177" s="88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9" t="s">
        <v>179</v>
      </c>
      <c r="AT177" s="219" t="s">
        <v>175</v>
      </c>
      <c r="AU177" s="219" t="s">
        <v>82</v>
      </c>
      <c r="AY177" s="14" t="s">
        <v>117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4" t="s">
        <v>80</v>
      </c>
      <c r="BK177" s="220">
        <f>ROUND(I177*H177,2)</f>
        <v>0</v>
      </c>
      <c r="BL177" s="14" t="s">
        <v>168</v>
      </c>
      <c r="BM177" s="219" t="s">
        <v>323</v>
      </c>
    </row>
    <row r="178" spans="1:65" s="2" customFormat="1" ht="16.5" customHeight="1">
      <c r="A178" s="35"/>
      <c r="B178" s="36"/>
      <c r="C178" s="208" t="s">
        <v>324</v>
      </c>
      <c r="D178" s="208" t="s">
        <v>121</v>
      </c>
      <c r="E178" s="209" t="s">
        <v>325</v>
      </c>
      <c r="F178" s="210" t="s">
        <v>326</v>
      </c>
      <c r="G178" s="211" t="s">
        <v>124</v>
      </c>
      <c r="H178" s="212">
        <v>6</v>
      </c>
      <c r="I178" s="213"/>
      <c r="J178" s="214">
        <f>ROUND(I178*H178,2)</f>
        <v>0</v>
      </c>
      <c r="K178" s="210" t="s">
        <v>136</v>
      </c>
      <c r="L178" s="41"/>
      <c r="M178" s="215" t="s">
        <v>1</v>
      </c>
      <c r="N178" s="216" t="s">
        <v>40</v>
      </c>
      <c r="O178" s="88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9" t="s">
        <v>168</v>
      </c>
      <c r="AT178" s="219" t="s">
        <v>121</v>
      </c>
      <c r="AU178" s="219" t="s">
        <v>82</v>
      </c>
      <c r="AY178" s="14" t="s">
        <v>117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4" t="s">
        <v>80</v>
      </c>
      <c r="BK178" s="220">
        <f>ROUND(I178*H178,2)</f>
        <v>0</v>
      </c>
      <c r="BL178" s="14" t="s">
        <v>168</v>
      </c>
      <c r="BM178" s="219" t="s">
        <v>327</v>
      </c>
    </row>
    <row r="179" spans="1:65" s="2" customFormat="1" ht="16.5" customHeight="1">
      <c r="A179" s="35"/>
      <c r="B179" s="36"/>
      <c r="C179" s="221" t="s">
        <v>328</v>
      </c>
      <c r="D179" s="221" t="s">
        <v>175</v>
      </c>
      <c r="E179" s="222" t="s">
        <v>329</v>
      </c>
      <c r="F179" s="223" t="s">
        <v>330</v>
      </c>
      <c r="G179" s="224" t="s">
        <v>178</v>
      </c>
      <c r="H179" s="225">
        <v>6</v>
      </c>
      <c r="I179" s="226"/>
      <c r="J179" s="227">
        <f>ROUND(I179*H179,2)</f>
        <v>0</v>
      </c>
      <c r="K179" s="223" t="s">
        <v>1</v>
      </c>
      <c r="L179" s="228"/>
      <c r="M179" s="229" t="s">
        <v>1</v>
      </c>
      <c r="N179" s="230" t="s">
        <v>40</v>
      </c>
      <c r="O179" s="88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9" t="s">
        <v>179</v>
      </c>
      <c r="AT179" s="219" t="s">
        <v>175</v>
      </c>
      <c r="AU179" s="219" t="s">
        <v>82</v>
      </c>
      <c r="AY179" s="14" t="s">
        <v>117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4" t="s">
        <v>80</v>
      </c>
      <c r="BK179" s="220">
        <f>ROUND(I179*H179,2)</f>
        <v>0</v>
      </c>
      <c r="BL179" s="14" t="s">
        <v>168</v>
      </c>
      <c r="BM179" s="219" t="s">
        <v>331</v>
      </c>
    </row>
    <row r="180" spans="1:65" s="2" customFormat="1" ht="24.15" customHeight="1">
      <c r="A180" s="35"/>
      <c r="B180" s="36"/>
      <c r="C180" s="208" t="s">
        <v>332</v>
      </c>
      <c r="D180" s="208" t="s">
        <v>121</v>
      </c>
      <c r="E180" s="209" t="s">
        <v>333</v>
      </c>
      <c r="F180" s="210" t="s">
        <v>334</v>
      </c>
      <c r="G180" s="211" t="s">
        <v>135</v>
      </c>
      <c r="H180" s="212">
        <v>15</v>
      </c>
      <c r="I180" s="213"/>
      <c r="J180" s="214">
        <f>ROUND(I180*H180,2)</f>
        <v>0</v>
      </c>
      <c r="K180" s="210" t="s">
        <v>136</v>
      </c>
      <c r="L180" s="41"/>
      <c r="M180" s="215" t="s">
        <v>1</v>
      </c>
      <c r="N180" s="216" t="s">
        <v>40</v>
      </c>
      <c r="O180" s="88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9" t="s">
        <v>168</v>
      </c>
      <c r="AT180" s="219" t="s">
        <v>121</v>
      </c>
      <c r="AU180" s="219" t="s">
        <v>82</v>
      </c>
      <c r="AY180" s="14" t="s">
        <v>117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4" t="s">
        <v>80</v>
      </c>
      <c r="BK180" s="220">
        <f>ROUND(I180*H180,2)</f>
        <v>0</v>
      </c>
      <c r="BL180" s="14" t="s">
        <v>168</v>
      </c>
      <c r="BM180" s="219" t="s">
        <v>335</v>
      </c>
    </row>
    <row r="181" spans="1:65" s="2" customFormat="1" ht="16.5" customHeight="1">
      <c r="A181" s="35"/>
      <c r="B181" s="36"/>
      <c r="C181" s="221" t="s">
        <v>336</v>
      </c>
      <c r="D181" s="221" t="s">
        <v>175</v>
      </c>
      <c r="E181" s="222" t="s">
        <v>337</v>
      </c>
      <c r="F181" s="223" t="s">
        <v>338</v>
      </c>
      <c r="G181" s="224" t="s">
        <v>135</v>
      </c>
      <c r="H181" s="225">
        <v>15</v>
      </c>
      <c r="I181" s="226"/>
      <c r="J181" s="227">
        <f>ROUND(I181*H181,2)</f>
        <v>0</v>
      </c>
      <c r="K181" s="223" t="s">
        <v>136</v>
      </c>
      <c r="L181" s="228"/>
      <c r="M181" s="229" t="s">
        <v>1</v>
      </c>
      <c r="N181" s="230" t="s">
        <v>40</v>
      </c>
      <c r="O181" s="88"/>
      <c r="P181" s="217">
        <f>O181*H181</f>
        <v>0</v>
      </c>
      <c r="Q181" s="217">
        <v>5E-05</v>
      </c>
      <c r="R181" s="217">
        <f>Q181*H181</f>
        <v>0.00075</v>
      </c>
      <c r="S181" s="217">
        <v>0</v>
      </c>
      <c r="T181" s="218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9" t="s">
        <v>179</v>
      </c>
      <c r="AT181" s="219" t="s">
        <v>175</v>
      </c>
      <c r="AU181" s="219" t="s">
        <v>82</v>
      </c>
      <c r="AY181" s="14" t="s">
        <v>117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4" t="s">
        <v>80</v>
      </c>
      <c r="BK181" s="220">
        <f>ROUND(I181*H181,2)</f>
        <v>0</v>
      </c>
      <c r="BL181" s="14" t="s">
        <v>168</v>
      </c>
      <c r="BM181" s="219" t="s">
        <v>339</v>
      </c>
    </row>
    <row r="182" spans="1:65" s="2" customFormat="1" ht="16.5" customHeight="1">
      <c r="A182" s="35"/>
      <c r="B182" s="36"/>
      <c r="C182" s="221" t="s">
        <v>340</v>
      </c>
      <c r="D182" s="221" t="s">
        <v>175</v>
      </c>
      <c r="E182" s="222" t="s">
        <v>341</v>
      </c>
      <c r="F182" s="223" t="s">
        <v>342</v>
      </c>
      <c r="G182" s="224" t="s">
        <v>124</v>
      </c>
      <c r="H182" s="225">
        <v>1</v>
      </c>
      <c r="I182" s="226"/>
      <c r="J182" s="227">
        <f>ROUND(I182*H182,2)</f>
        <v>0</v>
      </c>
      <c r="K182" s="223" t="s">
        <v>1</v>
      </c>
      <c r="L182" s="228"/>
      <c r="M182" s="229" t="s">
        <v>1</v>
      </c>
      <c r="N182" s="230" t="s">
        <v>40</v>
      </c>
      <c r="O182" s="88"/>
      <c r="P182" s="217">
        <f>O182*H182</f>
        <v>0</v>
      </c>
      <c r="Q182" s="217">
        <v>0.0003</v>
      </c>
      <c r="R182" s="217">
        <f>Q182*H182</f>
        <v>0.0003</v>
      </c>
      <c r="S182" s="217">
        <v>0</v>
      </c>
      <c r="T182" s="218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9" t="s">
        <v>179</v>
      </c>
      <c r="AT182" s="219" t="s">
        <v>175</v>
      </c>
      <c r="AU182" s="219" t="s">
        <v>82</v>
      </c>
      <c r="AY182" s="14" t="s">
        <v>117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4" t="s">
        <v>80</v>
      </c>
      <c r="BK182" s="220">
        <f>ROUND(I182*H182,2)</f>
        <v>0</v>
      </c>
      <c r="BL182" s="14" t="s">
        <v>168</v>
      </c>
      <c r="BM182" s="219" t="s">
        <v>343</v>
      </c>
    </row>
    <row r="183" spans="1:65" s="2" customFormat="1" ht="24.15" customHeight="1">
      <c r="A183" s="35"/>
      <c r="B183" s="36"/>
      <c r="C183" s="208" t="s">
        <v>344</v>
      </c>
      <c r="D183" s="208" t="s">
        <v>121</v>
      </c>
      <c r="E183" s="209" t="s">
        <v>345</v>
      </c>
      <c r="F183" s="210" t="s">
        <v>346</v>
      </c>
      <c r="G183" s="211" t="s">
        <v>124</v>
      </c>
      <c r="H183" s="212">
        <v>1</v>
      </c>
      <c r="I183" s="213"/>
      <c r="J183" s="214">
        <f>ROUND(I183*H183,2)</f>
        <v>0</v>
      </c>
      <c r="K183" s="210" t="s">
        <v>136</v>
      </c>
      <c r="L183" s="41"/>
      <c r="M183" s="215" t="s">
        <v>1</v>
      </c>
      <c r="N183" s="216" t="s">
        <v>40</v>
      </c>
      <c r="O183" s="88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9" t="s">
        <v>168</v>
      </c>
      <c r="AT183" s="219" t="s">
        <v>121</v>
      </c>
      <c r="AU183" s="219" t="s">
        <v>82</v>
      </c>
      <c r="AY183" s="14" t="s">
        <v>117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4" t="s">
        <v>80</v>
      </c>
      <c r="BK183" s="220">
        <f>ROUND(I183*H183,2)</f>
        <v>0</v>
      </c>
      <c r="BL183" s="14" t="s">
        <v>168</v>
      </c>
      <c r="BM183" s="219" t="s">
        <v>347</v>
      </c>
    </row>
    <row r="184" spans="1:63" s="12" customFormat="1" ht="22.8" customHeight="1">
      <c r="A184" s="12"/>
      <c r="B184" s="192"/>
      <c r="C184" s="193"/>
      <c r="D184" s="194" t="s">
        <v>74</v>
      </c>
      <c r="E184" s="206" t="s">
        <v>348</v>
      </c>
      <c r="F184" s="206" t="s">
        <v>349</v>
      </c>
      <c r="G184" s="193"/>
      <c r="H184" s="193"/>
      <c r="I184" s="196"/>
      <c r="J184" s="207">
        <f>BK184</f>
        <v>0</v>
      </c>
      <c r="K184" s="193"/>
      <c r="L184" s="198"/>
      <c r="M184" s="199"/>
      <c r="N184" s="200"/>
      <c r="O184" s="200"/>
      <c r="P184" s="201">
        <f>SUM(P185:P197)</f>
        <v>0</v>
      </c>
      <c r="Q184" s="200"/>
      <c r="R184" s="201">
        <f>SUM(R185:R197)</f>
        <v>6.000000000000001E-05</v>
      </c>
      <c r="S184" s="200"/>
      <c r="T184" s="202">
        <f>SUM(T185:T197)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3" t="s">
        <v>82</v>
      </c>
      <c r="AT184" s="204" t="s">
        <v>74</v>
      </c>
      <c r="AU184" s="204" t="s">
        <v>80</v>
      </c>
      <c r="AY184" s="203" t="s">
        <v>117</v>
      </c>
      <c r="BK184" s="205">
        <f>SUM(BK185:BK197)</f>
        <v>0</v>
      </c>
    </row>
    <row r="185" spans="1:65" s="2" customFormat="1" ht="21.75" customHeight="1">
      <c r="A185" s="35"/>
      <c r="B185" s="36"/>
      <c r="C185" s="208" t="s">
        <v>350</v>
      </c>
      <c r="D185" s="208" t="s">
        <v>121</v>
      </c>
      <c r="E185" s="209" t="s">
        <v>351</v>
      </c>
      <c r="F185" s="210" t="s">
        <v>352</v>
      </c>
      <c r="G185" s="211" t="s">
        <v>135</v>
      </c>
      <c r="H185" s="212">
        <v>79</v>
      </c>
      <c r="I185" s="213"/>
      <c r="J185" s="214">
        <f>ROUND(I185*H185,2)</f>
        <v>0</v>
      </c>
      <c r="K185" s="210" t="s">
        <v>353</v>
      </c>
      <c r="L185" s="41"/>
      <c r="M185" s="215" t="s">
        <v>1</v>
      </c>
      <c r="N185" s="216" t="s">
        <v>40</v>
      </c>
      <c r="O185" s="88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9" t="s">
        <v>168</v>
      </c>
      <c r="AT185" s="219" t="s">
        <v>121</v>
      </c>
      <c r="AU185" s="219" t="s">
        <v>82</v>
      </c>
      <c r="AY185" s="14" t="s">
        <v>117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4" t="s">
        <v>80</v>
      </c>
      <c r="BK185" s="220">
        <f>ROUND(I185*H185,2)</f>
        <v>0</v>
      </c>
      <c r="BL185" s="14" t="s">
        <v>168</v>
      </c>
      <c r="BM185" s="219" t="s">
        <v>354</v>
      </c>
    </row>
    <row r="186" spans="1:65" s="2" customFormat="1" ht="21.75" customHeight="1">
      <c r="A186" s="35"/>
      <c r="B186" s="36"/>
      <c r="C186" s="221" t="s">
        <v>355</v>
      </c>
      <c r="D186" s="221" t="s">
        <v>175</v>
      </c>
      <c r="E186" s="222" t="s">
        <v>356</v>
      </c>
      <c r="F186" s="223" t="s">
        <v>357</v>
      </c>
      <c r="G186" s="224" t="s">
        <v>135</v>
      </c>
      <c r="H186" s="225">
        <v>79</v>
      </c>
      <c r="I186" s="226"/>
      <c r="J186" s="227">
        <f>ROUND(I186*H186,2)</f>
        <v>0</v>
      </c>
      <c r="K186" s="223" t="s">
        <v>1</v>
      </c>
      <c r="L186" s="228"/>
      <c r="M186" s="229" t="s">
        <v>1</v>
      </c>
      <c r="N186" s="230" t="s">
        <v>40</v>
      </c>
      <c r="O186" s="88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9" t="s">
        <v>179</v>
      </c>
      <c r="AT186" s="219" t="s">
        <v>175</v>
      </c>
      <c r="AU186" s="219" t="s">
        <v>82</v>
      </c>
      <c r="AY186" s="14" t="s">
        <v>117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4" t="s">
        <v>80</v>
      </c>
      <c r="BK186" s="220">
        <f>ROUND(I186*H186,2)</f>
        <v>0</v>
      </c>
      <c r="BL186" s="14" t="s">
        <v>168</v>
      </c>
      <c r="BM186" s="219" t="s">
        <v>358</v>
      </c>
    </row>
    <row r="187" spans="1:65" s="2" customFormat="1" ht="16.5" customHeight="1">
      <c r="A187" s="35"/>
      <c r="B187" s="36"/>
      <c r="C187" s="208" t="s">
        <v>359</v>
      </c>
      <c r="D187" s="208" t="s">
        <v>121</v>
      </c>
      <c r="E187" s="209" t="s">
        <v>360</v>
      </c>
      <c r="F187" s="210" t="s">
        <v>361</v>
      </c>
      <c r="G187" s="211" t="s">
        <v>135</v>
      </c>
      <c r="H187" s="212">
        <v>30</v>
      </c>
      <c r="I187" s="213"/>
      <c r="J187" s="214">
        <f>ROUND(I187*H187,2)</f>
        <v>0</v>
      </c>
      <c r="K187" s="210" t="s">
        <v>1</v>
      </c>
      <c r="L187" s="41"/>
      <c r="M187" s="215" t="s">
        <v>1</v>
      </c>
      <c r="N187" s="216" t="s">
        <v>40</v>
      </c>
      <c r="O187" s="88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9" t="s">
        <v>168</v>
      </c>
      <c r="AT187" s="219" t="s">
        <v>121</v>
      </c>
      <c r="AU187" s="219" t="s">
        <v>82</v>
      </c>
      <c r="AY187" s="14" t="s">
        <v>117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4" t="s">
        <v>80</v>
      </c>
      <c r="BK187" s="220">
        <f>ROUND(I187*H187,2)</f>
        <v>0</v>
      </c>
      <c r="BL187" s="14" t="s">
        <v>168</v>
      </c>
      <c r="BM187" s="219" t="s">
        <v>362</v>
      </c>
    </row>
    <row r="188" spans="1:65" s="2" customFormat="1" ht="16.5" customHeight="1">
      <c r="A188" s="35"/>
      <c r="B188" s="36"/>
      <c r="C188" s="221" t="s">
        <v>363</v>
      </c>
      <c r="D188" s="221" t="s">
        <v>175</v>
      </c>
      <c r="E188" s="222" t="s">
        <v>364</v>
      </c>
      <c r="F188" s="223" t="s">
        <v>365</v>
      </c>
      <c r="G188" s="224" t="s">
        <v>135</v>
      </c>
      <c r="H188" s="225">
        <v>30</v>
      </c>
      <c r="I188" s="226"/>
      <c r="J188" s="227">
        <f>ROUND(I188*H188,2)</f>
        <v>0</v>
      </c>
      <c r="K188" s="223" t="s">
        <v>1</v>
      </c>
      <c r="L188" s="228"/>
      <c r="M188" s="229" t="s">
        <v>1</v>
      </c>
      <c r="N188" s="230" t="s">
        <v>40</v>
      </c>
      <c r="O188" s="88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9" t="s">
        <v>179</v>
      </c>
      <c r="AT188" s="219" t="s">
        <v>175</v>
      </c>
      <c r="AU188" s="219" t="s">
        <v>82</v>
      </c>
      <c r="AY188" s="14" t="s">
        <v>117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4" t="s">
        <v>80</v>
      </c>
      <c r="BK188" s="220">
        <f>ROUND(I188*H188,2)</f>
        <v>0</v>
      </c>
      <c r="BL188" s="14" t="s">
        <v>168</v>
      </c>
      <c r="BM188" s="219" t="s">
        <v>366</v>
      </c>
    </row>
    <row r="189" spans="1:65" s="2" customFormat="1" ht="16.5" customHeight="1">
      <c r="A189" s="35"/>
      <c r="B189" s="36"/>
      <c r="C189" s="208" t="s">
        <v>367</v>
      </c>
      <c r="D189" s="208" t="s">
        <v>121</v>
      </c>
      <c r="E189" s="209" t="s">
        <v>368</v>
      </c>
      <c r="F189" s="210" t="s">
        <v>369</v>
      </c>
      <c r="G189" s="211" t="s">
        <v>124</v>
      </c>
      <c r="H189" s="212">
        <v>1</v>
      </c>
      <c r="I189" s="213"/>
      <c r="J189" s="214">
        <f>ROUND(I189*H189,2)</f>
        <v>0</v>
      </c>
      <c r="K189" s="210" t="s">
        <v>353</v>
      </c>
      <c r="L189" s="41"/>
      <c r="M189" s="215" t="s">
        <v>1</v>
      </c>
      <c r="N189" s="216" t="s">
        <v>40</v>
      </c>
      <c r="O189" s="88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9" t="s">
        <v>168</v>
      </c>
      <c r="AT189" s="219" t="s">
        <v>121</v>
      </c>
      <c r="AU189" s="219" t="s">
        <v>82</v>
      </c>
      <c r="AY189" s="14" t="s">
        <v>117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4" t="s">
        <v>80</v>
      </c>
      <c r="BK189" s="220">
        <f>ROUND(I189*H189,2)</f>
        <v>0</v>
      </c>
      <c r="BL189" s="14" t="s">
        <v>168</v>
      </c>
      <c r="BM189" s="219" t="s">
        <v>370</v>
      </c>
    </row>
    <row r="190" spans="1:65" s="2" customFormat="1" ht="16.5" customHeight="1">
      <c r="A190" s="35"/>
      <c r="B190" s="36"/>
      <c r="C190" s="208" t="s">
        <v>371</v>
      </c>
      <c r="D190" s="208" t="s">
        <v>121</v>
      </c>
      <c r="E190" s="209" t="s">
        <v>372</v>
      </c>
      <c r="F190" s="210" t="s">
        <v>373</v>
      </c>
      <c r="G190" s="211" t="s">
        <v>124</v>
      </c>
      <c r="H190" s="212">
        <v>3</v>
      </c>
      <c r="I190" s="213"/>
      <c r="J190" s="214">
        <f>ROUND(I190*H190,2)</f>
        <v>0</v>
      </c>
      <c r="K190" s="210" t="s">
        <v>353</v>
      </c>
      <c r="L190" s="41"/>
      <c r="M190" s="215" t="s">
        <v>1</v>
      </c>
      <c r="N190" s="216" t="s">
        <v>40</v>
      </c>
      <c r="O190" s="88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9" t="s">
        <v>168</v>
      </c>
      <c r="AT190" s="219" t="s">
        <v>121</v>
      </c>
      <c r="AU190" s="219" t="s">
        <v>82</v>
      </c>
      <c r="AY190" s="14" t="s">
        <v>117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4" t="s">
        <v>80</v>
      </c>
      <c r="BK190" s="220">
        <f>ROUND(I190*H190,2)</f>
        <v>0</v>
      </c>
      <c r="BL190" s="14" t="s">
        <v>168</v>
      </c>
      <c r="BM190" s="219" t="s">
        <v>374</v>
      </c>
    </row>
    <row r="191" spans="1:65" s="2" customFormat="1" ht="21.75" customHeight="1">
      <c r="A191" s="35"/>
      <c r="B191" s="36"/>
      <c r="C191" s="221" t="s">
        <v>375</v>
      </c>
      <c r="D191" s="221" t="s">
        <v>175</v>
      </c>
      <c r="E191" s="222" t="s">
        <v>376</v>
      </c>
      <c r="F191" s="223" t="s">
        <v>377</v>
      </c>
      <c r="G191" s="224" t="s">
        <v>124</v>
      </c>
      <c r="H191" s="225">
        <v>3</v>
      </c>
      <c r="I191" s="226"/>
      <c r="J191" s="227">
        <f>ROUND(I191*H191,2)</f>
        <v>0</v>
      </c>
      <c r="K191" s="223" t="s">
        <v>1</v>
      </c>
      <c r="L191" s="228"/>
      <c r="M191" s="229" t="s">
        <v>1</v>
      </c>
      <c r="N191" s="230" t="s">
        <v>40</v>
      </c>
      <c r="O191" s="88"/>
      <c r="P191" s="217">
        <f>O191*H191</f>
        <v>0</v>
      </c>
      <c r="Q191" s="217">
        <v>2E-05</v>
      </c>
      <c r="R191" s="217">
        <f>Q191*H191</f>
        <v>6.000000000000001E-05</v>
      </c>
      <c r="S191" s="217">
        <v>0</v>
      </c>
      <c r="T191" s="218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9" t="s">
        <v>179</v>
      </c>
      <c r="AT191" s="219" t="s">
        <v>175</v>
      </c>
      <c r="AU191" s="219" t="s">
        <v>82</v>
      </c>
      <c r="AY191" s="14" t="s">
        <v>117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4" t="s">
        <v>80</v>
      </c>
      <c r="BK191" s="220">
        <f>ROUND(I191*H191,2)</f>
        <v>0</v>
      </c>
      <c r="BL191" s="14" t="s">
        <v>168</v>
      </c>
      <c r="BM191" s="219" t="s">
        <v>378</v>
      </c>
    </row>
    <row r="192" spans="1:65" s="2" customFormat="1" ht="16.5" customHeight="1">
      <c r="A192" s="35"/>
      <c r="B192" s="36"/>
      <c r="C192" s="221" t="s">
        <v>379</v>
      </c>
      <c r="D192" s="221" t="s">
        <v>175</v>
      </c>
      <c r="E192" s="222" t="s">
        <v>380</v>
      </c>
      <c r="F192" s="223" t="s">
        <v>381</v>
      </c>
      <c r="G192" s="224" t="s">
        <v>124</v>
      </c>
      <c r="H192" s="225">
        <v>3</v>
      </c>
      <c r="I192" s="226"/>
      <c r="J192" s="227">
        <f>ROUND(I192*H192,2)</f>
        <v>0</v>
      </c>
      <c r="K192" s="223" t="s">
        <v>1</v>
      </c>
      <c r="L192" s="228"/>
      <c r="M192" s="229" t="s">
        <v>1</v>
      </c>
      <c r="N192" s="230" t="s">
        <v>40</v>
      </c>
      <c r="O192" s="88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9" t="s">
        <v>179</v>
      </c>
      <c r="AT192" s="219" t="s">
        <v>175</v>
      </c>
      <c r="AU192" s="219" t="s">
        <v>82</v>
      </c>
      <c r="AY192" s="14" t="s">
        <v>117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4" t="s">
        <v>80</v>
      </c>
      <c r="BK192" s="220">
        <f>ROUND(I192*H192,2)</f>
        <v>0</v>
      </c>
      <c r="BL192" s="14" t="s">
        <v>168</v>
      </c>
      <c r="BM192" s="219" t="s">
        <v>382</v>
      </c>
    </row>
    <row r="193" spans="1:65" s="2" customFormat="1" ht="16.5" customHeight="1">
      <c r="A193" s="35"/>
      <c r="B193" s="36"/>
      <c r="C193" s="208" t="s">
        <v>383</v>
      </c>
      <c r="D193" s="208" t="s">
        <v>121</v>
      </c>
      <c r="E193" s="209" t="s">
        <v>384</v>
      </c>
      <c r="F193" s="210" t="s">
        <v>385</v>
      </c>
      <c r="G193" s="211" t="s">
        <v>124</v>
      </c>
      <c r="H193" s="212">
        <v>3</v>
      </c>
      <c r="I193" s="213"/>
      <c r="J193" s="214">
        <f>ROUND(I193*H193,2)</f>
        <v>0</v>
      </c>
      <c r="K193" s="210" t="s">
        <v>353</v>
      </c>
      <c r="L193" s="41"/>
      <c r="M193" s="215" t="s">
        <v>1</v>
      </c>
      <c r="N193" s="216" t="s">
        <v>40</v>
      </c>
      <c r="O193" s="88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9" t="s">
        <v>168</v>
      </c>
      <c r="AT193" s="219" t="s">
        <v>121</v>
      </c>
      <c r="AU193" s="219" t="s">
        <v>82</v>
      </c>
      <c r="AY193" s="14" t="s">
        <v>117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14" t="s">
        <v>80</v>
      </c>
      <c r="BK193" s="220">
        <f>ROUND(I193*H193,2)</f>
        <v>0</v>
      </c>
      <c r="BL193" s="14" t="s">
        <v>168</v>
      </c>
      <c r="BM193" s="219" t="s">
        <v>386</v>
      </c>
    </row>
    <row r="194" spans="1:65" s="2" customFormat="1" ht="16.5" customHeight="1">
      <c r="A194" s="35"/>
      <c r="B194" s="36"/>
      <c r="C194" s="208" t="s">
        <v>387</v>
      </c>
      <c r="D194" s="208" t="s">
        <v>121</v>
      </c>
      <c r="E194" s="209" t="s">
        <v>388</v>
      </c>
      <c r="F194" s="210" t="s">
        <v>389</v>
      </c>
      <c r="G194" s="211" t="s">
        <v>124</v>
      </c>
      <c r="H194" s="212">
        <v>3</v>
      </c>
      <c r="I194" s="213"/>
      <c r="J194" s="214">
        <f>ROUND(I194*H194,2)</f>
        <v>0</v>
      </c>
      <c r="K194" s="210" t="s">
        <v>353</v>
      </c>
      <c r="L194" s="41"/>
      <c r="M194" s="215" t="s">
        <v>1</v>
      </c>
      <c r="N194" s="216" t="s">
        <v>40</v>
      </c>
      <c r="O194" s="88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9" t="s">
        <v>168</v>
      </c>
      <c r="AT194" s="219" t="s">
        <v>121</v>
      </c>
      <c r="AU194" s="219" t="s">
        <v>82</v>
      </c>
      <c r="AY194" s="14" t="s">
        <v>117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4" t="s">
        <v>80</v>
      </c>
      <c r="BK194" s="220">
        <f>ROUND(I194*H194,2)</f>
        <v>0</v>
      </c>
      <c r="BL194" s="14" t="s">
        <v>168</v>
      </c>
      <c r="BM194" s="219" t="s">
        <v>390</v>
      </c>
    </row>
    <row r="195" spans="1:65" s="2" customFormat="1" ht="21.75" customHeight="1">
      <c r="A195" s="35"/>
      <c r="B195" s="36"/>
      <c r="C195" s="208" t="s">
        <v>391</v>
      </c>
      <c r="D195" s="208" t="s">
        <v>121</v>
      </c>
      <c r="E195" s="209" t="s">
        <v>392</v>
      </c>
      <c r="F195" s="210" t="s">
        <v>393</v>
      </c>
      <c r="G195" s="211" t="s">
        <v>124</v>
      </c>
      <c r="H195" s="212">
        <v>6</v>
      </c>
      <c r="I195" s="213"/>
      <c r="J195" s="214">
        <f>ROUND(I195*H195,2)</f>
        <v>0</v>
      </c>
      <c r="K195" s="210" t="s">
        <v>353</v>
      </c>
      <c r="L195" s="41"/>
      <c r="M195" s="215" t="s">
        <v>1</v>
      </c>
      <c r="N195" s="216" t="s">
        <v>40</v>
      </c>
      <c r="O195" s="88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9" t="s">
        <v>168</v>
      </c>
      <c r="AT195" s="219" t="s">
        <v>121</v>
      </c>
      <c r="AU195" s="219" t="s">
        <v>82</v>
      </c>
      <c r="AY195" s="14" t="s">
        <v>117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14" t="s">
        <v>80</v>
      </c>
      <c r="BK195" s="220">
        <f>ROUND(I195*H195,2)</f>
        <v>0</v>
      </c>
      <c r="BL195" s="14" t="s">
        <v>168</v>
      </c>
      <c r="BM195" s="219" t="s">
        <v>394</v>
      </c>
    </row>
    <row r="196" spans="1:65" s="2" customFormat="1" ht="16.5" customHeight="1">
      <c r="A196" s="35"/>
      <c r="B196" s="36"/>
      <c r="C196" s="208" t="s">
        <v>395</v>
      </c>
      <c r="D196" s="208" t="s">
        <v>121</v>
      </c>
      <c r="E196" s="209" t="s">
        <v>396</v>
      </c>
      <c r="F196" s="210" t="s">
        <v>397</v>
      </c>
      <c r="G196" s="211" t="s">
        <v>124</v>
      </c>
      <c r="H196" s="212">
        <v>3</v>
      </c>
      <c r="I196" s="213"/>
      <c r="J196" s="214">
        <f>ROUND(I196*H196,2)</f>
        <v>0</v>
      </c>
      <c r="K196" s="210" t="s">
        <v>280</v>
      </c>
      <c r="L196" s="41"/>
      <c r="M196" s="215" t="s">
        <v>1</v>
      </c>
      <c r="N196" s="216" t="s">
        <v>40</v>
      </c>
      <c r="O196" s="88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9" t="s">
        <v>168</v>
      </c>
      <c r="AT196" s="219" t="s">
        <v>121</v>
      </c>
      <c r="AU196" s="219" t="s">
        <v>82</v>
      </c>
      <c r="AY196" s="14" t="s">
        <v>117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14" t="s">
        <v>80</v>
      </c>
      <c r="BK196" s="220">
        <f>ROUND(I196*H196,2)</f>
        <v>0</v>
      </c>
      <c r="BL196" s="14" t="s">
        <v>168</v>
      </c>
      <c r="BM196" s="219" t="s">
        <v>398</v>
      </c>
    </row>
    <row r="197" spans="1:65" s="2" customFormat="1" ht="16.5" customHeight="1">
      <c r="A197" s="35"/>
      <c r="B197" s="36"/>
      <c r="C197" s="221" t="s">
        <v>399</v>
      </c>
      <c r="D197" s="221" t="s">
        <v>175</v>
      </c>
      <c r="E197" s="222" t="s">
        <v>400</v>
      </c>
      <c r="F197" s="223" t="s">
        <v>401</v>
      </c>
      <c r="G197" s="224" t="s">
        <v>124</v>
      </c>
      <c r="H197" s="225">
        <v>3</v>
      </c>
      <c r="I197" s="226"/>
      <c r="J197" s="227">
        <f>ROUND(I197*H197,2)</f>
        <v>0</v>
      </c>
      <c r="K197" s="223" t="s">
        <v>1</v>
      </c>
      <c r="L197" s="228"/>
      <c r="M197" s="229" t="s">
        <v>1</v>
      </c>
      <c r="N197" s="230" t="s">
        <v>40</v>
      </c>
      <c r="O197" s="88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9" t="s">
        <v>179</v>
      </c>
      <c r="AT197" s="219" t="s">
        <v>175</v>
      </c>
      <c r="AU197" s="219" t="s">
        <v>82</v>
      </c>
      <c r="AY197" s="14" t="s">
        <v>117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4" t="s">
        <v>80</v>
      </c>
      <c r="BK197" s="220">
        <f>ROUND(I197*H197,2)</f>
        <v>0</v>
      </c>
      <c r="BL197" s="14" t="s">
        <v>168</v>
      </c>
      <c r="BM197" s="219" t="s">
        <v>402</v>
      </c>
    </row>
    <row r="198" spans="1:63" s="12" customFormat="1" ht="25.9" customHeight="1">
      <c r="A198" s="12"/>
      <c r="B198" s="192"/>
      <c r="C198" s="193"/>
      <c r="D198" s="194" t="s">
        <v>74</v>
      </c>
      <c r="E198" s="195" t="s">
        <v>175</v>
      </c>
      <c r="F198" s="195" t="s">
        <v>403</v>
      </c>
      <c r="G198" s="193"/>
      <c r="H198" s="193"/>
      <c r="I198" s="196"/>
      <c r="J198" s="197">
        <f>BK198</f>
        <v>0</v>
      </c>
      <c r="K198" s="193"/>
      <c r="L198" s="198"/>
      <c r="M198" s="199"/>
      <c r="N198" s="200"/>
      <c r="O198" s="200"/>
      <c r="P198" s="201">
        <f>P199</f>
        <v>0</v>
      </c>
      <c r="Q198" s="200"/>
      <c r="R198" s="201">
        <f>R199</f>
        <v>0.00064</v>
      </c>
      <c r="S198" s="200"/>
      <c r="T198" s="202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3" t="s">
        <v>404</v>
      </c>
      <c r="AT198" s="204" t="s">
        <v>74</v>
      </c>
      <c r="AU198" s="204" t="s">
        <v>75</v>
      </c>
      <c r="AY198" s="203" t="s">
        <v>117</v>
      </c>
      <c r="BK198" s="205">
        <f>BK199</f>
        <v>0</v>
      </c>
    </row>
    <row r="199" spans="1:63" s="12" customFormat="1" ht="22.8" customHeight="1">
      <c r="A199" s="12"/>
      <c r="B199" s="192"/>
      <c r="C199" s="193"/>
      <c r="D199" s="194" t="s">
        <v>74</v>
      </c>
      <c r="E199" s="206" t="s">
        <v>405</v>
      </c>
      <c r="F199" s="206" t="s">
        <v>406</v>
      </c>
      <c r="G199" s="193"/>
      <c r="H199" s="193"/>
      <c r="I199" s="196"/>
      <c r="J199" s="207">
        <f>BK199</f>
        <v>0</v>
      </c>
      <c r="K199" s="193"/>
      <c r="L199" s="198"/>
      <c r="M199" s="199"/>
      <c r="N199" s="200"/>
      <c r="O199" s="200"/>
      <c r="P199" s="201">
        <f>SUM(P200:P201)</f>
        <v>0</v>
      </c>
      <c r="Q199" s="200"/>
      <c r="R199" s="201">
        <f>SUM(R200:R201)</f>
        <v>0.00064</v>
      </c>
      <c r="S199" s="200"/>
      <c r="T199" s="202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3" t="s">
        <v>404</v>
      </c>
      <c r="AT199" s="204" t="s">
        <v>74</v>
      </c>
      <c r="AU199" s="204" t="s">
        <v>80</v>
      </c>
      <c r="AY199" s="203" t="s">
        <v>117</v>
      </c>
      <c r="BK199" s="205">
        <f>SUM(BK200:BK201)</f>
        <v>0</v>
      </c>
    </row>
    <row r="200" spans="1:65" s="2" customFormat="1" ht="16.5" customHeight="1">
      <c r="A200" s="35"/>
      <c r="B200" s="36"/>
      <c r="C200" s="208" t="s">
        <v>407</v>
      </c>
      <c r="D200" s="208" t="s">
        <v>121</v>
      </c>
      <c r="E200" s="209" t="s">
        <v>408</v>
      </c>
      <c r="F200" s="210" t="s">
        <v>409</v>
      </c>
      <c r="G200" s="211" t="s">
        <v>124</v>
      </c>
      <c r="H200" s="212">
        <v>4</v>
      </c>
      <c r="I200" s="213"/>
      <c r="J200" s="214">
        <f>ROUND(I200*H200,2)</f>
        <v>0</v>
      </c>
      <c r="K200" s="210" t="s">
        <v>136</v>
      </c>
      <c r="L200" s="41"/>
      <c r="M200" s="215" t="s">
        <v>1</v>
      </c>
      <c r="N200" s="216" t="s">
        <v>40</v>
      </c>
      <c r="O200" s="88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9" t="s">
        <v>410</v>
      </c>
      <c r="AT200" s="219" t="s">
        <v>121</v>
      </c>
      <c r="AU200" s="219" t="s">
        <v>82</v>
      </c>
      <c r="AY200" s="14" t="s">
        <v>117</v>
      </c>
      <c r="BE200" s="220">
        <f>IF(N200="základní",J200,0)</f>
        <v>0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4" t="s">
        <v>80</v>
      </c>
      <c r="BK200" s="220">
        <f>ROUND(I200*H200,2)</f>
        <v>0</v>
      </c>
      <c r="BL200" s="14" t="s">
        <v>410</v>
      </c>
      <c r="BM200" s="219" t="s">
        <v>411</v>
      </c>
    </row>
    <row r="201" spans="1:65" s="2" customFormat="1" ht="24.15" customHeight="1">
      <c r="A201" s="35"/>
      <c r="B201" s="36"/>
      <c r="C201" s="221" t="s">
        <v>412</v>
      </c>
      <c r="D201" s="221" t="s">
        <v>175</v>
      </c>
      <c r="E201" s="222" t="s">
        <v>413</v>
      </c>
      <c r="F201" s="223" t="s">
        <v>414</v>
      </c>
      <c r="G201" s="224" t="s">
        <v>124</v>
      </c>
      <c r="H201" s="225">
        <v>4</v>
      </c>
      <c r="I201" s="226"/>
      <c r="J201" s="227">
        <f>ROUND(I201*H201,2)</f>
        <v>0</v>
      </c>
      <c r="K201" s="223" t="s">
        <v>136</v>
      </c>
      <c r="L201" s="228"/>
      <c r="M201" s="229" t="s">
        <v>1</v>
      </c>
      <c r="N201" s="230" t="s">
        <v>40</v>
      </c>
      <c r="O201" s="88"/>
      <c r="P201" s="217">
        <f>O201*H201</f>
        <v>0</v>
      </c>
      <c r="Q201" s="217">
        <v>0.00016</v>
      </c>
      <c r="R201" s="217">
        <f>Q201*H201</f>
        <v>0.00064</v>
      </c>
      <c r="S201" s="217">
        <v>0</v>
      </c>
      <c r="T201" s="21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9" t="s">
        <v>415</v>
      </c>
      <c r="AT201" s="219" t="s">
        <v>175</v>
      </c>
      <c r="AU201" s="219" t="s">
        <v>82</v>
      </c>
      <c r="AY201" s="14" t="s">
        <v>117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4" t="s">
        <v>80</v>
      </c>
      <c r="BK201" s="220">
        <f>ROUND(I201*H201,2)</f>
        <v>0</v>
      </c>
      <c r="BL201" s="14" t="s">
        <v>415</v>
      </c>
      <c r="BM201" s="219" t="s">
        <v>416</v>
      </c>
    </row>
    <row r="202" spans="1:63" s="12" customFormat="1" ht="25.9" customHeight="1">
      <c r="A202" s="12"/>
      <c r="B202" s="192"/>
      <c r="C202" s="193"/>
      <c r="D202" s="194" t="s">
        <v>74</v>
      </c>
      <c r="E202" s="195" t="s">
        <v>417</v>
      </c>
      <c r="F202" s="195" t="s">
        <v>418</v>
      </c>
      <c r="G202" s="193"/>
      <c r="H202" s="193"/>
      <c r="I202" s="196"/>
      <c r="J202" s="197">
        <f>BK202</f>
        <v>0</v>
      </c>
      <c r="K202" s="193"/>
      <c r="L202" s="198"/>
      <c r="M202" s="199"/>
      <c r="N202" s="200"/>
      <c r="O202" s="200"/>
      <c r="P202" s="201">
        <f>SUM(P203:P206)</f>
        <v>0</v>
      </c>
      <c r="Q202" s="200"/>
      <c r="R202" s="201">
        <f>SUM(R203:R206)</f>
        <v>0</v>
      </c>
      <c r="S202" s="200"/>
      <c r="T202" s="202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3" t="s">
        <v>126</v>
      </c>
      <c r="AT202" s="204" t="s">
        <v>74</v>
      </c>
      <c r="AU202" s="204" t="s">
        <v>75</v>
      </c>
      <c r="AY202" s="203" t="s">
        <v>117</v>
      </c>
      <c r="BK202" s="205">
        <f>SUM(BK203:BK206)</f>
        <v>0</v>
      </c>
    </row>
    <row r="203" spans="1:65" s="2" customFormat="1" ht="16.5" customHeight="1">
      <c r="A203" s="35"/>
      <c r="B203" s="36"/>
      <c r="C203" s="208" t="s">
        <v>419</v>
      </c>
      <c r="D203" s="208" t="s">
        <v>121</v>
      </c>
      <c r="E203" s="209" t="s">
        <v>420</v>
      </c>
      <c r="F203" s="210" t="s">
        <v>421</v>
      </c>
      <c r="G203" s="211" t="s">
        <v>422</v>
      </c>
      <c r="H203" s="212">
        <v>4</v>
      </c>
      <c r="I203" s="213"/>
      <c r="J203" s="214">
        <f>ROUND(I203*H203,2)</f>
        <v>0</v>
      </c>
      <c r="K203" s="210" t="s">
        <v>136</v>
      </c>
      <c r="L203" s="41"/>
      <c r="M203" s="215" t="s">
        <v>1</v>
      </c>
      <c r="N203" s="216" t="s">
        <v>40</v>
      </c>
      <c r="O203" s="88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9" t="s">
        <v>423</v>
      </c>
      <c r="AT203" s="219" t="s">
        <v>121</v>
      </c>
      <c r="AU203" s="219" t="s">
        <v>80</v>
      </c>
      <c r="AY203" s="14" t="s">
        <v>117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4" t="s">
        <v>80</v>
      </c>
      <c r="BK203" s="220">
        <f>ROUND(I203*H203,2)</f>
        <v>0</v>
      </c>
      <c r="BL203" s="14" t="s">
        <v>423</v>
      </c>
      <c r="BM203" s="219" t="s">
        <v>424</v>
      </c>
    </row>
    <row r="204" spans="1:65" s="2" customFormat="1" ht="16.5" customHeight="1">
      <c r="A204" s="35"/>
      <c r="B204" s="36"/>
      <c r="C204" s="208" t="s">
        <v>425</v>
      </c>
      <c r="D204" s="208" t="s">
        <v>121</v>
      </c>
      <c r="E204" s="209" t="s">
        <v>426</v>
      </c>
      <c r="F204" s="210" t="s">
        <v>427</v>
      </c>
      <c r="G204" s="211" t="s">
        <v>422</v>
      </c>
      <c r="H204" s="212">
        <v>8</v>
      </c>
      <c r="I204" s="213"/>
      <c r="J204" s="214">
        <f>ROUND(I204*H204,2)</f>
        <v>0</v>
      </c>
      <c r="K204" s="210" t="s">
        <v>1</v>
      </c>
      <c r="L204" s="41"/>
      <c r="M204" s="215" t="s">
        <v>1</v>
      </c>
      <c r="N204" s="216" t="s">
        <v>40</v>
      </c>
      <c r="O204" s="88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9" t="s">
        <v>423</v>
      </c>
      <c r="AT204" s="219" t="s">
        <v>121</v>
      </c>
      <c r="AU204" s="219" t="s">
        <v>80</v>
      </c>
      <c r="AY204" s="14" t="s">
        <v>117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4" t="s">
        <v>80</v>
      </c>
      <c r="BK204" s="220">
        <f>ROUND(I204*H204,2)</f>
        <v>0</v>
      </c>
      <c r="BL204" s="14" t="s">
        <v>423</v>
      </c>
      <c r="BM204" s="219" t="s">
        <v>428</v>
      </c>
    </row>
    <row r="205" spans="1:65" s="2" customFormat="1" ht="16.5" customHeight="1">
      <c r="A205" s="35"/>
      <c r="B205" s="36"/>
      <c r="C205" s="208" t="s">
        <v>429</v>
      </c>
      <c r="D205" s="208" t="s">
        <v>121</v>
      </c>
      <c r="E205" s="209" t="s">
        <v>430</v>
      </c>
      <c r="F205" s="210" t="s">
        <v>431</v>
      </c>
      <c r="G205" s="211" t="s">
        <v>422</v>
      </c>
      <c r="H205" s="212">
        <v>1</v>
      </c>
      <c r="I205" s="213"/>
      <c r="J205" s="214">
        <f>ROUND(I205*H205,2)</f>
        <v>0</v>
      </c>
      <c r="K205" s="210" t="s">
        <v>1</v>
      </c>
      <c r="L205" s="41"/>
      <c r="M205" s="215" t="s">
        <v>1</v>
      </c>
      <c r="N205" s="216" t="s">
        <v>40</v>
      </c>
      <c r="O205" s="88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9" t="s">
        <v>126</v>
      </c>
      <c r="AT205" s="219" t="s">
        <v>121</v>
      </c>
      <c r="AU205" s="219" t="s">
        <v>80</v>
      </c>
      <c r="AY205" s="14" t="s">
        <v>117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4" t="s">
        <v>80</v>
      </c>
      <c r="BK205" s="220">
        <f>ROUND(I205*H205,2)</f>
        <v>0</v>
      </c>
      <c r="BL205" s="14" t="s">
        <v>126</v>
      </c>
      <c r="BM205" s="219" t="s">
        <v>432</v>
      </c>
    </row>
    <row r="206" spans="1:65" s="2" customFormat="1" ht="16.5" customHeight="1">
      <c r="A206" s="35"/>
      <c r="B206" s="36"/>
      <c r="C206" s="208" t="s">
        <v>433</v>
      </c>
      <c r="D206" s="208" t="s">
        <v>121</v>
      </c>
      <c r="E206" s="209" t="s">
        <v>434</v>
      </c>
      <c r="F206" s="210" t="s">
        <v>435</v>
      </c>
      <c r="G206" s="211" t="s">
        <v>422</v>
      </c>
      <c r="H206" s="212">
        <v>1</v>
      </c>
      <c r="I206" s="213"/>
      <c r="J206" s="214">
        <f>ROUND(I206*H206,2)</f>
        <v>0</v>
      </c>
      <c r="K206" s="210" t="s">
        <v>136</v>
      </c>
      <c r="L206" s="41"/>
      <c r="M206" s="215" t="s">
        <v>1</v>
      </c>
      <c r="N206" s="216" t="s">
        <v>40</v>
      </c>
      <c r="O206" s="88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9" t="s">
        <v>423</v>
      </c>
      <c r="AT206" s="219" t="s">
        <v>121</v>
      </c>
      <c r="AU206" s="219" t="s">
        <v>80</v>
      </c>
      <c r="AY206" s="14" t="s">
        <v>117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4" t="s">
        <v>80</v>
      </c>
      <c r="BK206" s="220">
        <f>ROUND(I206*H206,2)</f>
        <v>0</v>
      </c>
      <c r="BL206" s="14" t="s">
        <v>423</v>
      </c>
      <c r="BM206" s="219" t="s">
        <v>436</v>
      </c>
    </row>
    <row r="207" spans="1:63" s="12" customFormat="1" ht="25.9" customHeight="1">
      <c r="A207" s="12"/>
      <c r="B207" s="192"/>
      <c r="C207" s="193"/>
      <c r="D207" s="194" t="s">
        <v>74</v>
      </c>
      <c r="E207" s="195" t="s">
        <v>437</v>
      </c>
      <c r="F207" s="195" t="s">
        <v>438</v>
      </c>
      <c r="G207" s="193"/>
      <c r="H207" s="193"/>
      <c r="I207" s="196"/>
      <c r="J207" s="197">
        <f>BK207</f>
        <v>0</v>
      </c>
      <c r="K207" s="193"/>
      <c r="L207" s="198"/>
      <c r="M207" s="199"/>
      <c r="N207" s="200"/>
      <c r="O207" s="200"/>
      <c r="P207" s="201">
        <f>P208+P210+P212</f>
        <v>0</v>
      </c>
      <c r="Q207" s="200"/>
      <c r="R207" s="201">
        <f>R208+R210+R212</f>
        <v>0</v>
      </c>
      <c r="S207" s="200"/>
      <c r="T207" s="202">
        <f>T208+T210+T212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3" t="s">
        <v>132</v>
      </c>
      <c r="AT207" s="204" t="s">
        <v>74</v>
      </c>
      <c r="AU207" s="204" t="s">
        <v>75</v>
      </c>
      <c r="AY207" s="203" t="s">
        <v>117</v>
      </c>
      <c r="BK207" s="205">
        <f>BK208+BK210+BK212</f>
        <v>0</v>
      </c>
    </row>
    <row r="208" spans="1:63" s="12" customFormat="1" ht="22.8" customHeight="1">
      <c r="A208" s="12"/>
      <c r="B208" s="192"/>
      <c r="C208" s="193"/>
      <c r="D208" s="194" t="s">
        <v>74</v>
      </c>
      <c r="E208" s="206" t="s">
        <v>439</v>
      </c>
      <c r="F208" s="206" t="s">
        <v>440</v>
      </c>
      <c r="G208" s="193"/>
      <c r="H208" s="193"/>
      <c r="I208" s="196"/>
      <c r="J208" s="207">
        <f>BK208</f>
        <v>0</v>
      </c>
      <c r="K208" s="193"/>
      <c r="L208" s="198"/>
      <c r="M208" s="199"/>
      <c r="N208" s="200"/>
      <c r="O208" s="200"/>
      <c r="P208" s="201">
        <f>P209</f>
        <v>0</v>
      </c>
      <c r="Q208" s="200"/>
      <c r="R208" s="201">
        <f>R209</f>
        <v>0</v>
      </c>
      <c r="S208" s="200"/>
      <c r="T208" s="202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3" t="s">
        <v>132</v>
      </c>
      <c r="AT208" s="204" t="s">
        <v>74</v>
      </c>
      <c r="AU208" s="204" t="s">
        <v>80</v>
      </c>
      <c r="AY208" s="203" t="s">
        <v>117</v>
      </c>
      <c r="BK208" s="205">
        <f>BK209</f>
        <v>0</v>
      </c>
    </row>
    <row r="209" spans="1:65" s="2" customFormat="1" ht="16.5" customHeight="1">
      <c r="A209" s="35"/>
      <c r="B209" s="36"/>
      <c r="C209" s="208" t="s">
        <v>441</v>
      </c>
      <c r="D209" s="208" t="s">
        <v>121</v>
      </c>
      <c r="E209" s="209" t="s">
        <v>442</v>
      </c>
      <c r="F209" s="210" t="s">
        <v>443</v>
      </c>
      <c r="G209" s="211" t="s">
        <v>259</v>
      </c>
      <c r="H209" s="212">
        <v>1.2</v>
      </c>
      <c r="I209" s="213"/>
      <c r="J209" s="214">
        <f>ROUND(I209*H209,2)</f>
        <v>0</v>
      </c>
      <c r="K209" s="210" t="s">
        <v>136</v>
      </c>
      <c r="L209" s="41"/>
      <c r="M209" s="215" t="s">
        <v>1</v>
      </c>
      <c r="N209" s="216" t="s">
        <v>40</v>
      </c>
      <c r="O209" s="88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9" t="s">
        <v>444</v>
      </c>
      <c r="AT209" s="219" t="s">
        <v>121</v>
      </c>
      <c r="AU209" s="219" t="s">
        <v>82</v>
      </c>
      <c r="AY209" s="14" t="s">
        <v>117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4" t="s">
        <v>80</v>
      </c>
      <c r="BK209" s="220">
        <f>ROUND(I209*H209,2)</f>
        <v>0</v>
      </c>
      <c r="BL209" s="14" t="s">
        <v>444</v>
      </c>
      <c r="BM209" s="219" t="s">
        <v>445</v>
      </c>
    </row>
    <row r="210" spans="1:63" s="12" customFormat="1" ht="22.8" customHeight="1">
      <c r="A210" s="12"/>
      <c r="B210" s="192"/>
      <c r="C210" s="193"/>
      <c r="D210" s="194" t="s">
        <v>74</v>
      </c>
      <c r="E210" s="206" t="s">
        <v>446</v>
      </c>
      <c r="F210" s="206" t="s">
        <v>447</v>
      </c>
      <c r="G210" s="193"/>
      <c r="H210" s="193"/>
      <c r="I210" s="196"/>
      <c r="J210" s="207">
        <f>BK210</f>
        <v>0</v>
      </c>
      <c r="K210" s="193"/>
      <c r="L210" s="198"/>
      <c r="M210" s="199"/>
      <c r="N210" s="200"/>
      <c r="O210" s="200"/>
      <c r="P210" s="201">
        <f>P211</f>
        <v>0</v>
      </c>
      <c r="Q210" s="200"/>
      <c r="R210" s="201">
        <f>R211</f>
        <v>0</v>
      </c>
      <c r="S210" s="200"/>
      <c r="T210" s="202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3" t="s">
        <v>132</v>
      </c>
      <c r="AT210" s="204" t="s">
        <v>74</v>
      </c>
      <c r="AU210" s="204" t="s">
        <v>80</v>
      </c>
      <c r="AY210" s="203" t="s">
        <v>117</v>
      </c>
      <c r="BK210" s="205">
        <f>BK211</f>
        <v>0</v>
      </c>
    </row>
    <row r="211" spans="1:65" s="2" customFormat="1" ht="16.5" customHeight="1">
      <c r="A211" s="35"/>
      <c r="B211" s="36"/>
      <c r="C211" s="208" t="s">
        <v>448</v>
      </c>
      <c r="D211" s="208" t="s">
        <v>121</v>
      </c>
      <c r="E211" s="209" t="s">
        <v>449</v>
      </c>
      <c r="F211" s="210" t="s">
        <v>450</v>
      </c>
      <c r="G211" s="211" t="s">
        <v>178</v>
      </c>
      <c r="H211" s="212">
        <v>2920</v>
      </c>
      <c r="I211" s="213"/>
      <c r="J211" s="214">
        <f>ROUND(I211*H211,2)</f>
        <v>0</v>
      </c>
      <c r="K211" s="210" t="s">
        <v>136</v>
      </c>
      <c r="L211" s="41"/>
      <c r="M211" s="215" t="s">
        <v>1</v>
      </c>
      <c r="N211" s="216" t="s">
        <v>40</v>
      </c>
      <c r="O211" s="88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9" t="s">
        <v>444</v>
      </c>
      <c r="AT211" s="219" t="s">
        <v>121</v>
      </c>
      <c r="AU211" s="219" t="s">
        <v>82</v>
      </c>
      <c r="AY211" s="14" t="s">
        <v>117</v>
      </c>
      <c r="BE211" s="220">
        <f>IF(N211="základní",J211,0)</f>
        <v>0</v>
      </c>
      <c r="BF211" s="220">
        <f>IF(N211="snížená",J211,0)</f>
        <v>0</v>
      </c>
      <c r="BG211" s="220">
        <f>IF(N211="zákl. přenesená",J211,0)</f>
        <v>0</v>
      </c>
      <c r="BH211" s="220">
        <f>IF(N211="sníž. přenesená",J211,0)</f>
        <v>0</v>
      </c>
      <c r="BI211" s="220">
        <f>IF(N211="nulová",J211,0)</f>
        <v>0</v>
      </c>
      <c r="BJ211" s="14" t="s">
        <v>80</v>
      </c>
      <c r="BK211" s="220">
        <f>ROUND(I211*H211,2)</f>
        <v>0</v>
      </c>
      <c r="BL211" s="14" t="s">
        <v>444</v>
      </c>
      <c r="BM211" s="219" t="s">
        <v>451</v>
      </c>
    </row>
    <row r="212" spans="1:63" s="12" customFormat="1" ht="22.8" customHeight="1">
      <c r="A212" s="12"/>
      <c r="B212" s="192"/>
      <c r="C212" s="193"/>
      <c r="D212" s="194" t="s">
        <v>74</v>
      </c>
      <c r="E212" s="206" t="s">
        <v>452</v>
      </c>
      <c r="F212" s="206" t="s">
        <v>453</v>
      </c>
      <c r="G212" s="193"/>
      <c r="H212" s="193"/>
      <c r="I212" s="196"/>
      <c r="J212" s="207">
        <f>BK212</f>
        <v>0</v>
      </c>
      <c r="K212" s="193"/>
      <c r="L212" s="198"/>
      <c r="M212" s="199"/>
      <c r="N212" s="200"/>
      <c r="O212" s="200"/>
      <c r="P212" s="201">
        <f>P213</f>
        <v>0</v>
      </c>
      <c r="Q212" s="200"/>
      <c r="R212" s="201">
        <f>R213</f>
        <v>0</v>
      </c>
      <c r="S212" s="200"/>
      <c r="T212" s="202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3" t="s">
        <v>132</v>
      </c>
      <c r="AT212" s="204" t="s">
        <v>74</v>
      </c>
      <c r="AU212" s="204" t="s">
        <v>80</v>
      </c>
      <c r="AY212" s="203" t="s">
        <v>117</v>
      </c>
      <c r="BK212" s="205">
        <f>BK213</f>
        <v>0</v>
      </c>
    </row>
    <row r="213" spans="1:65" s="2" customFormat="1" ht="16.5" customHeight="1">
      <c r="A213" s="35"/>
      <c r="B213" s="36"/>
      <c r="C213" s="208" t="s">
        <v>454</v>
      </c>
      <c r="D213" s="208" t="s">
        <v>121</v>
      </c>
      <c r="E213" s="209" t="s">
        <v>455</v>
      </c>
      <c r="F213" s="210" t="s">
        <v>456</v>
      </c>
      <c r="G213" s="211" t="s">
        <v>178</v>
      </c>
      <c r="H213" s="212">
        <v>3470</v>
      </c>
      <c r="I213" s="213"/>
      <c r="J213" s="214">
        <f>ROUND(I213*H213,2)</f>
        <v>0</v>
      </c>
      <c r="K213" s="210" t="s">
        <v>136</v>
      </c>
      <c r="L213" s="41"/>
      <c r="M213" s="231" t="s">
        <v>1</v>
      </c>
      <c r="N213" s="232" t="s">
        <v>40</v>
      </c>
      <c r="O213" s="233"/>
      <c r="P213" s="234">
        <f>O213*H213</f>
        <v>0</v>
      </c>
      <c r="Q213" s="234">
        <v>0</v>
      </c>
      <c r="R213" s="234">
        <f>Q213*H213</f>
        <v>0</v>
      </c>
      <c r="S213" s="234">
        <v>0</v>
      </c>
      <c r="T213" s="23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9" t="s">
        <v>444</v>
      </c>
      <c r="AT213" s="219" t="s">
        <v>121</v>
      </c>
      <c r="AU213" s="219" t="s">
        <v>82</v>
      </c>
      <c r="AY213" s="14" t="s">
        <v>117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14" t="s">
        <v>80</v>
      </c>
      <c r="BK213" s="220">
        <f>ROUND(I213*H213,2)</f>
        <v>0</v>
      </c>
      <c r="BL213" s="14" t="s">
        <v>444</v>
      </c>
      <c r="BM213" s="219" t="s">
        <v>457</v>
      </c>
    </row>
    <row r="214" spans="1:31" s="2" customFormat="1" ht="6.95" customHeight="1">
      <c r="A214" s="35"/>
      <c r="B214" s="63"/>
      <c r="C214" s="64"/>
      <c r="D214" s="64"/>
      <c r="E214" s="64"/>
      <c r="F214" s="64"/>
      <c r="G214" s="64"/>
      <c r="H214" s="64"/>
      <c r="I214" s="64"/>
      <c r="J214" s="64"/>
      <c r="K214" s="64"/>
      <c r="L214" s="41"/>
      <c r="M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</sheetData>
  <sheetProtection password="CC35" sheet="1" objects="1" scenarios="1" formatColumns="0" formatRows="0" autoFilter="0"/>
  <autoFilter ref="C124:K213"/>
  <mergeCells count="6">
    <mergeCell ref="E7:H7"/>
    <mergeCell ref="E16:H16"/>
    <mergeCell ref="E25:H25"/>
    <mergeCell ref="E85:H8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Horak</dc:creator>
  <cp:keywords/>
  <dc:description/>
  <cp:lastModifiedBy>Jiri Horak</cp:lastModifiedBy>
  <dcterms:created xsi:type="dcterms:W3CDTF">2022-04-14T11:50:20Z</dcterms:created>
  <dcterms:modified xsi:type="dcterms:W3CDTF">2022-04-14T11:50:22Z</dcterms:modified>
  <cp:category/>
  <cp:version/>
  <cp:contentType/>
  <cp:contentStatus/>
</cp:coreProperties>
</file>